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27060" yWindow="-5420" windowWidth="29460" windowHeight="20400" tabRatio="500" activeTab="1"/>
  </bookViews>
  <sheets>
    <sheet name="Sheet1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55" i="2" l="1"/>
  <c r="D52" i="2"/>
  <c r="D51" i="2"/>
  <c r="D50" i="2"/>
  <c r="D62" i="2"/>
  <c r="D63" i="2"/>
  <c r="C50" i="2"/>
  <c r="C51" i="2"/>
  <c r="C55" i="2"/>
  <c r="C62" i="2"/>
  <c r="C63" i="2"/>
  <c r="B55" i="2"/>
  <c r="B52" i="2"/>
  <c r="B51" i="2"/>
  <c r="B50" i="2"/>
  <c r="B62" i="2"/>
  <c r="B63" i="2"/>
  <c r="J63" i="2"/>
  <c r="K63" i="2"/>
  <c r="B80" i="2"/>
  <c r="B79" i="2"/>
  <c r="B81" i="2"/>
  <c r="B84" i="2"/>
  <c r="B86" i="2"/>
  <c r="G66" i="2"/>
  <c r="G67" i="2"/>
  <c r="G64" i="2"/>
  <c r="G65" i="2"/>
  <c r="G69" i="2"/>
  <c r="G72" i="2"/>
  <c r="G76" i="2"/>
  <c r="G71" i="2"/>
  <c r="G70" i="2"/>
  <c r="H66" i="2"/>
  <c r="H67" i="2"/>
  <c r="H69" i="2"/>
  <c r="H70" i="2"/>
  <c r="D64" i="2"/>
  <c r="D65" i="2"/>
  <c r="D66" i="2"/>
  <c r="D67" i="2"/>
  <c r="D68" i="2"/>
  <c r="D69" i="2"/>
  <c r="D72" i="2"/>
  <c r="D73" i="2"/>
  <c r="D74" i="2"/>
  <c r="D75" i="2"/>
  <c r="D76" i="2"/>
  <c r="D77" i="2"/>
  <c r="D78" i="2"/>
  <c r="D71" i="2"/>
  <c r="D70" i="2"/>
  <c r="C67" i="2"/>
  <c r="C68" i="2"/>
  <c r="C66" i="2"/>
  <c r="C65" i="2"/>
  <c r="C64" i="2"/>
  <c r="C69" i="2"/>
  <c r="C77" i="2"/>
  <c r="C76" i="2"/>
  <c r="C75" i="2"/>
  <c r="C74" i="2"/>
  <c r="C73" i="2"/>
  <c r="C72" i="2"/>
  <c r="C78" i="2"/>
  <c r="C71" i="2"/>
  <c r="C70" i="2"/>
  <c r="F64" i="2"/>
  <c r="F65" i="2"/>
  <c r="F66" i="2"/>
  <c r="F67" i="2"/>
  <c r="F68" i="2"/>
  <c r="F69" i="2"/>
  <c r="F72" i="2"/>
  <c r="F73" i="2"/>
  <c r="F74" i="2"/>
  <c r="F75" i="2"/>
  <c r="F76" i="2"/>
  <c r="F77" i="2"/>
  <c r="F71" i="2"/>
  <c r="F70" i="2"/>
  <c r="E77" i="2"/>
  <c r="E76" i="2"/>
  <c r="E75" i="2"/>
  <c r="E74" i="2"/>
  <c r="E73" i="2"/>
  <c r="E72" i="2"/>
  <c r="E78" i="2"/>
  <c r="E71" i="2"/>
  <c r="E68" i="2"/>
  <c r="E67" i="2"/>
  <c r="E66" i="2"/>
  <c r="E65" i="2"/>
  <c r="E64" i="2"/>
  <c r="E69" i="2"/>
  <c r="E70" i="2"/>
  <c r="B64" i="2"/>
  <c r="B65" i="2"/>
  <c r="B66" i="2"/>
  <c r="B67" i="2"/>
  <c r="B68" i="2"/>
  <c r="B69" i="2"/>
  <c r="B72" i="2"/>
  <c r="B73" i="2"/>
  <c r="B74" i="2"/>
  <c r="B75" i="2"/>
  <c r="B76" i="2"/>
  <c r="B77" i="2"/>
  <c r="B78" i="2"/>
  <c r="B71" i="2"/>
  <c r="B70" i="2"/>
  <c r="J70" i="2"/>
  <c r="I70" i="2"/>
  <c r="C26" i="2"/>
  <c r="C30" i="2"/>
  <c r="C27" i="2"/>
  <c r="C28" i="2"/>
  <c r="C29" i="2"/>
  <c r="C31" i="2"/>
  <c r="C36" i="2"/>
  <c r="C33" i="2"/>
  <c r="C34" i="2"/>
  <c r="C35" i="2"/>
  <c r="C37" i="2"/>
  <c r="C38" i="2"/>
  <c r="C39" i="2"/>
  <c r="C32" i="2"/>
  <c r="D26" i="2"/>
  <c r="D27" i="2"/>
  <c r="D28" i="2"/>
  <c r="D29" i="2"/>
  <c r="D30" i="2"/>
  <c r="D31" i="2"/>
  <c r="D33" i="2"/>
  <c r="D34" i="2"/>
  <c r="D35" i="2"/>
  <c r="D36" i="2"/>
  <c r="D37" i="2"/>
  <c r="D38" i="2"/>
  <c r="D39" i="2"/>
  <c r="D32" i="2"/>
  <c r="E26" i="2"/>
  <c r="E27" i="2"/>
  <c r="E28" i="2"/>
  <c r="E29" i="2"/>
  <c r="E30" i="2"/>
  <c r="E31" i="2"/>
  <c r="E36" i="2"/>
  <c r="E33" i="2"/>
  <c r="E34" i="2"/>
  <c r="E35" i="2"/>
  <c r="E37" i="2"/>
  <c r="E38" i="2"/>
  <c r="E39" i="2"/>
  <c r="E32" i="2"/>
  <c r="B39" i="2"/>
  <c r="B33" i="2"/>
  <c r="B34" i="2"/>
  <c r="B35" i="2"/>
  <c r="B36" i="2"/>
  <c r="B37" i="2"/>
  <c r="B38" i="2"/>
  <c r="B32" i="2"/>
  <c r="F26" i="2"/>
  <c r="F27" i="2"/>
  <c r="F28" i="2"/>
  <c r="F30" i="2"/>
  <c r="F29" i="2"/>
  <c r="F31" i="2"/>
  <c r="F33" i="2"/>
  <c r="F34" i="2"/>
  <c r="F35" i="2"/>
  <c r="F37" i="2"/>
  <c r="F38" i="2"/>
  <c r="F36" i="2"/>
  <c r="F32" i="2"/>
  <c r="G28" i="2"/>
  <c r="G29" i="2"/>
  <c r="G26" i="2"/>
  <c r="G27" i="2"/>
  <c r="G31" i="2"/>
  <c r="H28" i="2"/>
  <c r="H29" i="2"/>
  <c r="H31" i="2"/>
  <c r="G33" i="2"/>
  <c r="G37" i="2"/>
  <c r="G32" i="2"/>
  <c r="B26" i="2"/>
  <c r="B27" i="2"/>
  <c r="B28" i="2"/>
  <c r="B29" i="2"/>
  <c r="B30" i="2"/>
  <c r="B31" i="2"/>
  <c r="B24" i="2"/>
  <c r="B23" i="2"/>
  <c r="B61" i="2"/>
  <c r="B60" i="2"/>
  <c r="B59" i="2"/>
  <c r="B53" i="2"/>
  <c r="B54" i="2"/>
  <c r="B56" i="2"/>
  <c r="B57" i="2"/>
  <c r="B58" i="2"/>
  <c r="C61" i="2"/>
  <c r="C54" i="2"/>
  <c r="C58" i="2"/>
  <c r="C52" i="2"/>
  <c r="C53" i="2"/>
  <c r="C56" i="2"/>
  <c r="C57" i="2"/>
  <c r="C59" i="2"/>
  <c r="C60" i="2"/>
  <c r="D53" i="2"/>
  <c r="D54" i="2"/>
  <c r="D56" i="2"/>
  <c r="D57" i="2"/>
  <c r="D58" i="2"/>
  <c r="D59" i="2"/>
  <c r="D60" i="2"/>
  <c r="D61" i="2"/>
  <c r="E50" i="2"/>
  <c r="E51" i="2"/>
  <c r="E52" i="2"/>
  <c r="E53" i="2"/>
  <c r="E54" i="2"/>
  <c r="E58" i="2"/>
  <c r="E55" i="2"/>
  <c r="E56" i="2"/>
  <c r="E57" i="2"/>
  <c r="E59" i="2"/>
  <c r="E60" i="2"/>
  <c r="E61" i="2"/>
  <c r="E62" i="2"/>
  <c r="E63" i="2"/>
  <c r="F50" i="2"/>
  <c r="F51" i="2"/>
  <c r="F52" i="2"/>
  <c r="F55" i="2"/>
  <c r="F56" i="2"/>
  <c r="F57" i="2"/>
  <c r="F59" i="2"/>
  <c r="F60" i="2"/>
  <c r="F58" i="2"/>
  <c r="F54" i="2"/>
  <c r="F53" i="2"/>
  <c r="F62" i="2"/>
  <c r="F63" i="2"/>
  <c r="G52" i="2"/>
  <c r="G53" i="2"/>
  <c r="G50" i="2"/>
  <c r="G51" i="2"/>
  <c r="G55" i="2"/>
  <c r="G59" i="2"/>
  <c r="G62" i="2"/>
  <c r="G63" i="2"/>
  <c r="H52" i="2"/>
  <c r="H53" i="2"/>
  <c r="H62" i="2"/>
  <c r="H63" i="2"/>
  <c r="B25" i="2"/>
  <c r="F61" i="2"/>
  <c r="B18" i="2"/>
  <c r="F78" i="2"/>
  <c r="B19" i="2"/>
  <c r="E89" i="2"/>
  <c r="E90" i="2"/>
  <c r="E91" i="2"/>
  <c r="E92" i="2"/>
  <c r="E93" i="2"/>
  <c r="D93" i="2"/>
  <c r="C93" i="2"/>
  <c r="B93" i="2"/>
  <c r="B92" i="2"/>
  <c r="B87" i="2"/>
  <c r="B88" i="2"/>
  <c r="B89" i="2"/>
  <c r="B90" i="2"/>
  <c r="B91" i="2"/>
  <c r="B95" i="2"/>
  <c r="C92" i="2"/>
  <c r="C91" i="2"/>
  <c r="C90" i="2"/>
  <c r="C89" i="2"/>
  <c r="C88" i="2"/>
  <c r="C87" i="2"/>
  <c r="C95" i="2"/>
  <c r="D92" i="2"/>
  <c r="D87" i="2"/>
  <c r="D88" i="2"/>
  <c r="D89" i="2"/>
  <c r="D90" i="2"/>
  <c r="D91" i="2"/>
  <c r="D95" i="2"/>
  <c r="E88" i="2"/>
  <c r="E87" i="2"/>
  <c r="E95" i="2"/>
  <c r="F93" i="2"/>
  <c r="F91" i="2"/>
  <c r="F87" i="2"/>
  <c r="F88" i="2"/>
  <c r="F89" i="2"/>
  <c r="F90" i="2"/>
  <c r="F92" i="2"/>
  <c r="F95" i="2"/>
  <c r="G87" i="2"/>
  <c r="G91" i="2"/>
  <c r="G95" i="2"/>
  <c r="H95" i="2"/>
  <c r="I95" i="2"/>
  <c r="J95" i="2"/>
  <c r="B20" i="2"/>
  <c r="E43" i="2"/>
  <c r="F43" i="2"/>
  <c r="D43" i="2"/>
  <c r="C43" i="2"/>
  <c r="B43" i="2"/>
  <c r="G43" i="2"/>
  <c r="H43" i="2"/>
  <c r="J43" i="2"/>
  <c r="E47" i="2"/>
  <c r="F47" i="2"/>
  <c r="D47" i="2"/>
  <c r="C47" i="2"/>
  <c r="B47" i="2"/>
  <c r="G47" i="2"/>
  <c r="H47" i="2"/>
  <c r="J47" i="2"/>
  <c r="F40" i="2"/>
  <c r="G40" i="2"/>
  <c r="E40" i="2"/>
  <c r="D40" i="2"/>
  <c r="C40" i="2"/>
  <c r="B40" i="2"/>
  <c r="J40" i="2"/>
  <c r="F44" i="2"/>
  <c r="G44" i="2"/>
  <c r="E44" i="2"/>
  <c r="D44" i="2"/>
  <c r="C44" i="2"/>
  <c r="B44" i="2"/>
  <c r="J44" i="2"/>
  <c r="F41" i="2"/>
  <c r="E41" i="2"/>
  <c r="D41" i="2"/>
  <c r="C41" i="2"/>
  <c r="B41" i="2"/>
  <c r="G41" i="2"/>
  <c r="J41" i="2"/>
  <c r="F45" i="2"/>
  <c r="E45" i="2"/>
  <c r="D45" i="2"/>
  <c r="C45" i="2"/>
  <c r="B45" i="2"/>
  <c r="G45" i="2"/>
  <c r="J45" i="2"/>
  <c r="F42" i="2"/>
  <c r="E42" i="2"/>
  <c r="D42" i="2"/>
  <c r="C42" i="2"/>
  <c r="B42" i="2"/>
  <c r="G42" i="2"/>
  <c r="H42" i="2"/>
  <c r="J42" i="2"/>
  <c r="F46" i="2"/>
  <c r="E46" i="2"/>
  <c r="D46" i="2"/>
  <c r="C46" i="2"/>
  <c r="B46" i="2"/>
  <c r="G46" i="2"/>
  <c r="H46" i="2"/>
  <c r="J46" i="2"/>
  <c r="B16" i="2"/>
  <c r="F48" i="2"/>
  <c r="E48" i="2"/>
  <c r="D48" i="2"/>
  <c r="C48" i="2"/>
  <c r="B48" i="2"/>
  <c r="J48" i="2"/>
  <c r="F49" i="2"/>
  <c r="E49" i="2"/>
  <c r="D49" i="2"/>
  <c r="C49" i="2"/>
  <c r="B49" i="2"/>
  <c r="J49" i="2"/>
  <c r="B17" i="2"/>
  <c r="D16" i="2"/>
  <c r="G48" i="2"/>
  <c r="H48" i="2"/>
  <c r="I48" i="2"/>
  <c r="G49" i="2"/>
  <c r="H49" i="2"/>
  <c r="I49" i="2"/>
  <c r="I40" i="2"/>
  <c r="H40" i="2"/>
  <c r="I44" i="2"/>
  <c r="H44" i="2"/>
  <c r="I94" i="2"/>
  <c r="H94" i="2"/>
  <c r="G94" i="2"/>
  <c r="F94" i="2"/>
  <c r="E94" i="2"/>
  <c r="D94" i="2"/>
  <c r="C94" i="2"/>
  <c r="B94" i="2"/>
  <c r="I93" i="2"/>
  <c r="H93" i="2"/>
  <c r="G93" i="2"/>
  <c r="I92" i="2"/>
  <c r="H92" i="2"/>
  <c r="G92" i="2"/>
  <c r="I91" i="2"/>
  <c r="H91" i="2"/>
  <c r="I90" i="2"/>
  <c r="H90" i="2"/>
  <c r="G90" i="2"/>
  <c r="I89" i="2"/>
  <c r="H89" i="2"/>
  <c r="G89" i="2"/>
  <c r="I88" i="2"/>
  <c r="H88" i="2"/>
  <c r="G88" i="2"/>
  <c r="I87" i="2"/>
  <c r="H87" i="2"/>
  <c r="I83" i="2"/>
  <c r="H83" i="2"/>
  <c r="G83" i="2"/>
  <c r="F83" i="2"/>
  <c r="E83" i="2"/>
  <c r="D83" i="2"/>
  <c r="C83" i="2"/>
  <c r="B83" i="2"/>
  <c r="I82" i="2"/>
  <c r="H82" i="2"/>
  <c r="G82" i="2"/>
  <c r="F82" i="2"/>
  <c r="E82" i="2"/>
  <c r="D82" i="2"/>
  <c r="C82" i="2"/>
  <c r="B82" i="2"/>
  <c r="I81" i="2"/>
  <c r="H81" i="2"/>
  <c r="G81" i="2"/>
  <c r="F81" i="2"/>
  <c r="E81" i="2"/>
  <c r="D81" i="2"/>
  <c r="C81" i="2"/>
  <c r="I80" i="2"/>
  <c r="H80" i="2"/>
  <c r="G80" i="2"/>
  <c r="F80" i="2"/>
  <c r="E80" i="2"/>
  <c r="D80" i="2"/>
  <c r="C80" i="2"/>
  <c r="I79" i="2"/>
  <c r="H79" i="2"/>
  <c r="G79" i="2"/>
  <c r="F79" i="2"/>
  <c r="E79" i="2"/>
  <c r="D79" i="2"/>
  <c r="C79" i="2"/>
  <c r="I78" i="2"/>
  <c r="H78" i="2"/>
  <c r="G78" i="2"/>
  <c r="I77" i="2"/>
  <c r="H77" i="2"/>
  <c r="G77" i="2"/>
  <c r="I76" i="2"/>
  <c r="H76" i="2"/>
  <c r="I75" i="2"/>
  <c r="H75" i="2"/>
  <c r="G75" i="2"/>
  <c r="I74" i="2"/>
  <c r="H74" i="2"/>
  <c r="G74" i="2"/>
  <c r="I73" i="2"/>
  <c r="H73" i="2"/>
  <c r="G73" i="2"/>
  <c r="I72" i="2"/>
  <c r="H72" i="2"/>
  <c r="I68" i="2"/>
  <c r="H68" i="2"/>
  <c r="G68" i="2"/>
  <c r="I67" i="2"/>
  <c r="I66" i="2"/>
  <c r="I65" i="2"/>
  <c r="H65" i="2"/>
  <c r="I64" i="2"/>
  <c r="H64" i="2"/>
  <c r="I61" i="2"/>
  <c r="H61" i="2"/>
  <c r="G61" i="2"/>
  <c r="I60" i="2"/>
  <c r="H60" i="2"/>
  <c r="G60" i="2"/>
  <c r="I59" i="2"/>
  <c r="H59" i="2"/>
  <c r="I58" i="2"/>
  <c r="H58" i="2"/>
  <c r="G58" i="2"/>
  <c r="I57" i="2"/>
  <c r="H57" i="2"/>
  <c r="G57" i="2"/>
  <c r="I56" i="2"/>
  <c r="H56" i="2"/>
  <c r="G56" i="2"/>
  <c r="I55" i="2"/>
  <c r="H55" i="2"/>
  <c r="I54" i="2"/>
  <c r="H54" i="2"/>
  <c r="G54" i="2"/>
  <c r="I53" i="2"/>
  <c r="I52" i="2"/>
  <c r="I51" i="2"/>
  <c r="H51" i="2"/>
  <c r="I50" i="2"/>
  <c r="H50" i="2"/>
  <c r="I47" i="2"/>
  <c r="I46" i="2"/>
  <c r="I45" i="2"/>
  <c r="H45" i="2"/>
  <c r="I43" i="2"/>
  <c r="I42" i="2"/>
  <c r="I41" i="2"/>
  <c r="H41" i="2"/>
  <c r="I39" i="2"/>
  <c r="H39" i="2"/>
  <c r="G39" i="2"/>
  <c r="F39" i="2"/>
  <c r="I38" i="2"/>
  <c r="H38" i="2"/>
  <c r="G38" i="2"/>
  <c r="I37" i="2"/>
  <c r="H37" i="2"/>
  <c r="I36" i="2"/>
  <c r="H36" i="2"/>
  <c r="G36" i="2"/>
  <c r="I35" i="2"/>
  <c r="H35" i="2"/>
  <c r="G35" i="2"/>
  <c r="I34" i="2"/>
  <c r="H34" i="2"/>
  <c r="G34" i="2"/>
  <c r="I33" i="2"/>
  <c r="H33" i="2"/>
  <c r="I30" i="2"/>
  <c r="H30" i="2"/>
  <c r="G30" i="2"/>
  <c r="I29" i="2"/>
  <c r="I28" i="2"/>
  <c r="I27" i="2"/>
  <c r="H27" i="2"/>
  <c r="I26" i="2"/>
  <c r="H26" i="2"/>
  <c r="B85" i="2"/>
  <c r="D84" i="2"/>
  <c r="D85" i="2"/>
  <c r="F84" i="2"/>
  <c r="F85" i="2"/>
  <c r="C84" i="2"/>
  <c r="C85" i="2"/>
  <c r="E84" i="2"/>
  <c r="E85" i="2"/>
  <c r="G84" i="2"/>
  <c r="G85" i="2"/>
  <c r="H84" i="2"/>
  <c r="H85" i="2"/>
  <c r="I84" i="2"/>
  <c r="I85" i="2"/>
  <c r="J85" i="2"/>
  <c r="I31" i="2"/>
  <c r="H32" i="2"/>
  <c r="I32" i="2"/>
  <c r="I62" i="2"/>
  <c r="I63" i="2"/>
  <c r="I86" i="2"/>
  <c r="G24" i="2"/>
  <c r="H86" i="2"/>
  <c r="G23" i="2"/>
  <c r="G86" i="2"/>
  <c r="G22" i="2"/>
  <c r="F86" i="2"/>
  <c r="G21" i="2"/>
  <c r="C86" i="2"/>
  <c r="G18" i="2"/>
  <c r="E86" i="2"/>
  <c r="G20" i="2"/>
  <c r="D86" i="2"/>
  <c r="G19" i="2"/>
  <c r="G17" i="2"/>
  <c r="H71" i="2"/>
  <c r="I71" i="2"/>
  <c r="I69" i="2"/>
  <c r="J4" i="1"/>
  <c r="C7" i="1"/>
  <c r="J8" i="1"/>
  <c r="I9" i="1"/>
  <c r="J9" i="1"/>
  <c r="I4" i="1"/>
  <c r="I5" i="1"/>
  <c r="J5" i="1"/>
  <c r="J7" i="1"/>
  <c r="J6" i="1"/>
  <c r="J10" i="1"/>
  <c r="I3" i="1"/>
</calcChain>
</file>

<file path=xl/sharedStrings.xml><?xml version="1.0" encoding="utf-8"?>
<sst xmlns="http://schemas.openxmlformats.org/spreadsheetml/2006/main" count="180" uniqueCount="160">
  <si>
    <t>TASK</t>
  </si>
  <si>
    <t>Extra Villagers</t>
  </si>
  <si>
    <t>PC Skill Checks</t>
  </si>
  <si>
    <t># of Successes</t>
  </si>
  <si>
    <t># of Days</t>
  </si>
  <si>
    <t>Defense Points</t>
  </si>
  <si>
    <t>Harvesting (6 Days)</t>
  </si>
  <si>
    <t>Combat Training (Max-2 Days/10V)</t>
  </si>
  <si>
    <t>Bowman Training (10V - 4 Days)</t>
  </si>
  <si>
    <t>Fletching with Bowmen (1 Day)</t>
  </si>
  <si>
    <t>DC 15 Craft (Bow)</t>
  </si>
  <si>
    <t>Barricade (6 Days)</t>
  </si>
  <si>
    <t>Flooding (2 Days)</t>
  </si>
  <si>
    <t>Scouting (3 Successes)</t>
  </si>
  <si>
    <t>DC 25 Perception</t>
  </si>
  <si>
    <t>DC 15 Know (Eng)</t>
  </si>
  <si>
    <t>Barricade (PC helps all days)</t>
  </si>
  <si>
    <t>DC 15 Disable Device</t>
  </si>
  <si>
    <t>NA</t>
  </si>
  <si>
    <t>Bonus to Check</t>
  </si>
  <si>
    <t>+1 BAB, Prof Crossbow</t>
  </si>
  <si>
    <t>DC 15 Nature</t>
  </si>
  <si>
    <t>Days Required</t>
  </si>
  <si>
    <t>+1 BAB, DC 15 Intimidate</t>
  </si>
  <si>
    <t>Days Worked</t>
  </si>
  <si>
    <t>Required/Used Villagers</t>
  </si>
  <si>
    <t>Day One</t>
  </si>
  <si>
    <t>Day Two</t>
  </si>
  <si>
    <t>Day Three</t>
  </si>
  <si>
    <t>Day Four</t>
  </si>
  <si>
    <t>Day Five</t>
  </si>
  <si>
    <t>Day Six</t>
  </si>
  <si>
    <t>Day Seven</t>
  </si>
  <si>
    <t>Day Eight</t>
  </si>
  <si>
    <t>Bowmen Defense Points</t>
  </si>
  <si>
    <t>Bowmen Craft Check</t>
  </si>
  <si>
    <t>V1</t>
  </si>
  <si>
    <t>V2</t>
  </si>
  <si>
    <t>V3</t>
  </si>
  <si>
    <t>V4</t>
  </si>
  <si>
    <t>Combat V1 Defense Points</t>
  </si>
  <si>
    <t>Combat V2 Defense Points</t>
  </si>
  <si>
    <t>Combat V3 Defense Points</t>
  </si>
  <si>
    <t>Combat V4 Defense Points</t>
  </si>
  <si>
    <t>Combat w/ Intimidate V1</t>
  </si>
  <si>
    <t>Combat w/ Intimidate V2</t>
  </si>
  <si>
    <t>Combat w/ Intimidate V3</t>
  </si>
  <si>
    <t>Combat w/ Intimidate V4</t>
  </si>
  <si>
    <t>PC1</t>
  </si>
  <si>
    <t>PC2</t>
  </si>
  <si>
    <t>PC3</t>
  </si>
  <si>
    <t>PC4</t>
  </si>
  <si>
    <t>PC5</t>
  </si>
  <si>
    <t>PC6</t>
  </si>
  <si>
    <t>PC7</t>
  </si>
  <si>
    <t>V5/Bowmen</t>
  </si>
  <si>
    <t>Total Combat Training Defense Points</t>
  </si>
  <si>
    <t>Total Bowmen Training Defense Points</t>
  </si>
  <si>
    <t>Total Barricade Defense Points</t>
  </si>
  <si>
    <t>Total Flooding Defense Points</t>
  </si>
  <si>
    <t>Total Scouting Defense Points</t>
  </si>
  <si>
    <t>Villager Scouting Check</t>
  </si>
  <si>
    <t>Barricade V1 Days</t>
  </si>
  <si>
    <t>Barricade V2 Days</t>
  </si>
  <si>
    <t>Barricade V3 Days</t>
  </si>
  <si>
    <t>Barricade V4 Days</t>
  </si>
  <si>
    <t>Barricade V5 Days</t>
  </si>
  <si>
    <t>Barricade PC7 Know (Eng) Check</t>
  </si>
  <si>
    <t>Barricade PC1 Know (Eng) Check</t>
  </si>
  <si>
    <t>Barricade PC2 Know (Eng) Check</t>
  </si>
  <si>
    <t>Barricade PC3 Know (Eng) Check</t>
  </si>
  <si>
    <t>Barricade PC4 Know (Eng) Check</t>
  </si>
  <si>
    <t>Barricade PC5 Know (Eng) Check</t>
  </si>
  <si>
    <t>Barricade PC6 Know (Eng) Check</t>
  </si>
  <si>
    <t>Total Barricade Days (if 1)</t>
  </si>
  <si>
    <t>Barricade Sum to determine Days</t>
  </si>
  <si>
    <t>Flooding V1 Days</t>
  </si>
  <si>
    <t>Flooding V2 Days</t>
  </si>
  <si>
    <t>Flooding V3 Days</t>
  </si>
  <si>
    <t>Flooding V4 Days</t>
  </si>
  <si>
    <t>Flooding V5 Days</t>
  </si>
  <si>
    <t>Flooding PC1 Know (Eng) Check</t>
  </si>
  <si>
    <t>Flooding Villagers Req Met</t>
  </si>
  <si>
    <t>Flooding PC2 Know (Eng) Check</t>
  </si>
  <si>
    <t>Flooding Days Met</t>
  </si>
  <si>
    <t>Flooding Know Check Succeeded</t>
  </si>
  <si>
    <t>Flooding PC3 Know (Eng) Check</t>
  </si>
  <si>
    <t>Flooding PC4 Know (Eng) Check</t>
  </si>
  <si>
    <t>Flooding PC5 Know (Eng) Check</t>
  </si>
  <si>
    <t>Flooding PC6 Know (Eng) Check</t>
  </si>
  <si>
    <t>Flooding PC7 Know (Eng) Check</t>
  </si>
  <si>
    <t>Barricade Trap Defense Points</t>
  </si>
  <si>
    <t>Scouting Bonus V2</t>
  </si>
  <si>
    <t>Scouting Bonus V1</t>
  </si>
  <si>
    <t>Scouting Bonus V3</t>
  </si>
  <si>
    <t>Scouting Bonus V4</t>
  </si>
  <si>
    <t>Scouting Bonus V5</t>
  </si>
  <si>
    <t>Total Scouting Bonus</t>
  </si>
  <si>
    <t>Scouting PC1 Perception Check</t>
  </si>
  <si>
    <t>Scouting PC2 Perception Check</t>
  </si>
  <si>
    <t>Scouting PC3 Perception Check</t>
  </si>
  <si>
    <t>Scouting PC4 Perception Check</t>
  </si>
  <si>
    <t>Scouting PC5 Perception Check</t>
  </si>
  <si>
    <t>Scouting PC6 Perception Check</t>
  </si>
  <si>
    <t>Scouting PC7 Perception Check</t>
  </si>
  <si>
    <t>Scouting Villager Perception Check</t>
  </si>
  <si>
    <t>Scouting Perception Check Sum</t>
  </si>
  <si>
    <t>Total Initial Scouting Bonus</t>
  </si>
  <si>
    <t>Cumulative Bonus</t>
  </si>
  <si>
    <t>Total Scout Bonus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</si>
  <si>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</si>
  <si>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</si>
  <si>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</si>
  <si>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</si>
  <si>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</si>
  <si>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</si>
  <si>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</si>
  <si>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</si>
  <si>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Harvesting Days Met (Req=6)</t>
  </si>
  <si>
    <t>Harvest V1</t>
  </si>
  <si>
    <t>Harvest V2</t>
  </si>
  <si>
    <t>Harvest V3</t>
  </si>
  <si>
    <t>Harvest V4</t>
  </si>
  <si>
    <t>Harvest V5</t>
  </si>
  <si>
    <t>Harvest Villagers Days</t>
  </si>
  <si>
    <t>Harvest PC Days</t>
  </si>
  <si>
    <t>Harvest PC1</t>
  </si>
  <si>
    <t>Harvest PC2</t>
  </si>
  <si>
    <t>Harvest PC3</t>
  </si>
  <si>
    <t>Harvest PC4</t>
  </si>
  <si>
    <t>Harvest PC5</t>
  </si>
  <si>
    <t>Harvest PC6</t>
  </si>
  <si>
    <t>Harvest PC7</t>
  </si>
  <si>
    <t>Harvesting = 1</t>
  </si>
  <si>
    <t>Harvesting PC (no skill check) = 2</t>
  </si>
  <si>
    <t>Harvesting Know (Nature) = 3</t>
  </si>
  <si>
    <t>Combat Training = 4</t>
  </si>
  <si>
    <t>Combat Training w/ Intimidate = 5</t>
  </si>
  <si>
    <t>Bowmen Training = 6</t>
  </si>
  <si>
    <t>Bowmen Craft Bolts = 7</t>
  </si>
  <si>
    <t>Barricade = 8</t>
  </si>
  <si>
    <t>Barricade Know (Eng) = 9</t>
  </si>
  <si>
    <t>Flooding = 11</t>
  </si>
  <si>
    <t>Flooding Know (Eng) = 12</t>
  </si>
  <si>
    <t>Scouting = 13</t>
  </si>
  <si>
    <t>Scouting Perception Check = 14</t>
  </si>
  <si>
    <t>Barricade Disable Check = 10</t>
  </si>
  <si>
    <t>Combat Training by PC = 15</t>
  </si>
  <si>
    <t>Bowmen Training by PC = 16</t>
  </si>
  <si>
    <t>Failed Barricade Know Check = 17</t>
  </si>
  <si>
    <t>Failed Flood Know Check = 18</t>
  </si>
  <si>
    <t>Failed Perception Check 19</t>
  </si>
  <si>
    <t>Total DP</t>
  </si>
  <si>
    <t>Flooding Days (Req=2)</t>
  </si>
  <si>
    <t>Barricade Days (Req=6)</t>
  </si>
  <si>
    <t>Villager</t>
  </si>
  <si>
    <t>PC</t>
  </si>
  <si>
    <t>PC - Must have attempted Knowledge (Engineering) check</t>
  </si>
  <si>
    <t>These last five are really just place holders so you know what the PC did.</t>
  </si>
  <si>
    <t>The Scouting bonus (Village is +4 base) that is added to the perception roll is in yellow.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</si>
</sst>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7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Fill="1"/>
    <xf numFmtId="0" fontId="0" fillId="3" borderId="0" xfId="0" applyFill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5" borderId="0" xfId="0" applyFill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0" fillId="0" borderId="0" xfId="0" applyFill="1" applyBorder="1"/>
  </cellXfs>
  <cellStyles count="17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E4" sqref="E4"/>
    </sheetView>
  </sheetViews>
  <sheetFormatPr baseColWidth="10" defaultRowHeight="15" x14ac:dyDescent="0"/>
  <cols>
    <col min="1" max="1" width="29.83203125" bestFit="1" customWidth="1"/>
    <col min="2" max="2" width="15.6640625" customWidth="1"/>
    <col min="3" max="3" width="17.6640625" customWidth="1"/>
    <col min="4" max="4" width="14.33203125" customWidth="1"/>
    <col min="5" max="5" width="12.83203125" customWidth="1"/>
    <col min="6" max="6" width="14.33203125" customWidth="1"/>
    <col min="7" max="7" width="21.6640625" bestFit="1" customWidth="1"/>
    <col min="8" max="8" width="14.5" customWidth="1"/>
    <col min="10" max="10" width="13.33203125" bestFit="1" customWidth="1"/>
  </cols>
  <sheetData>
    <row r="1" spans="1:10">
      <c r="A1" s="1" t="s">
        <v>0</v>
      </c>
      <c r="B1" s="1" t="s">
        <v>22</v>
      </c>
      <c r="C1" s="1" t="s">
        <v>25</v>
      </c>
      <c r="D1" s="1" t="s">
        <v>1</v>
      </c>
      <c r="E1" s="1" t="s">
        <v>24</v>
      </c>
      <c r="F1" s="1" t="s">
        <v>19</v>
      </c>
      <c r="G1" s="1" t="s">
        <v>2</v>
      </c>
      <c r="H1" s="1" t="s">
        <v>3</v>
      </c>
      <c r="I1" s="1" t="s">
        <v>4</v>
      </c>
      <c r="J1" s="1" t="s">
        <v>5</v>
      </c>
    </row>
    <row r="3" spans="1:10">
      <c r="A3" t="s">
        <v>6</v>
      </c>
      <c r="B3" s="2">
        <v>6</v>
      </c>
      <c r="C3" s="2">
        <v>20</v>
      </c>
      <c r="D3" s="2"/>
      <c r="E3" s="2"/>
      <c r="F3" s="2"/>
      <c r="G3" s="2" t="s">
        <v>21</v>
      </c>
      <c r="H3" s="2"/>
      <c r="I3" s="2">
        <f>SUM(B3-(D3/10)-H3)</f>
        <v>6</v>
      </c>
      <c r="J3" s="2"/>
    </row>
    <row r="4" spans="1:10">
      <c r="A4" t="s">
        <v>7</v>
      </c>
      <c r="B4" s="2">
        <v>2</v>
      </c>
      <c r="C4" s="2">
        <v>40</v>
      </c>
      <c r="D4" s="2" t="s">
        <v>18</v>
      </c>
      <c r="E4" s="2">
        <v>2</v>
      </c>
      <c r="F4" s="2"/>
      <c r="G4" s="3" t="s">
        <v>23</v>
      </c>
      <c r="H4" s="2"/>
      <c r="I4" s="2">
        <f>E4</f>
        <v>2</v>
      </c>
      <c r="J4" s="2">
        <f>SUM(((C4/10)*0.5)*E4)</f>
        <v>4</v>
      </c>
    </row>
    <row r="5" spans="1:10">
      <c r="A5" t="s">
        <v>8</v>
      </c>
      <c r="B5" s="2">
        <v>4</v>
      </c>
      <c r="C5" s="2"/>
      <c r="D5" s="2"/>
      <c r="E5" s="2"/>
      <c r="F5" s="2"/>
      <c r="G5" s="3" t="s">
        <v>20</v>
      </c>
      <c r="H5" s="2"/>
      <c r="I5" s="2">
        <f>E5</f>
        <v>0</v>
      </c>
      <c r="J5" s="2">
        <f>SUM(E5/2)</f>
        <v>0</v>
      </c>
    </row>
    <row r="6" spans="1:10">
      <c r="A6" t="s">
        <v>9</v>
      </c>
      <c r="B6" s="2">
        <v>1</v>
      </c>
      <c r="C6" s="2"/>
      <c r="D6" s="2"/>
      <c r="E6" s="2"/>
      <c r="F6" s="2"/>
      <c r="G6" s="2" t="s">
        <v>10</v>
      </c>
      <c r="H6" s="2"/>
      <c r="I6" s="2"/>
      <c r="J6" s="2">
        <f>IF(H6&gt;=1,1,0)</f>
        <v>0</v>
      </c>
    </row>
    <row r="7" spans="1:10">
      <c r="A7" t="s">
        <v>11</v>
      </c>
      <c r="B7" s="2">
        <v>6</v>
      </c>
      <c r="C7" s="2">
        <f>SUM(30-(10*H7))</f>
        <v>30</v>
      </c>
      <c r="D7" s="2"/>
      <c r="E7" s="2"/>
      <c r="F7" s="2"/>
      <c r="G7" s="2" t="s">
        <v>15</v>
      </c>
      <c r="H7" s="2"/>
      <c r="I7" s="2"/>
      <c r="J7" s="2">
        <f>IF(I7=6,4,0)</f>
        <v>0</v>
      </c>
    </row>
    <row r="8" spans="1:10">
      <c r="A8" t="s">
        <v>16</v>
      </c>
      <c r="B8" s="2"/>
      <c r="C8" s="2" t="s">
        <v>18</v>
      </c>
      <c r="D8" s="2" t="s">
        <v>18</v>
      </c>
      <c r="E8" s="2"/>
      <c r="F8" s="2"/>
      <c r="G8" s="2" t="s">
        <v>17</v>
      </c>
      <c r="H8" s="2"/>
      <c r="I8" s="2"/>
      <c r="J8" s="2">
        <f>H8</f>
        <v>0</v>
      </c>
    </row>
    <row r="9" spans="1:10">
      <c r="A9" t="s">
        <v>12</v>
      </c>
      <c r="B9" s="2">
        <v>2</v>
      </c>
      <c r="C9" s="2">
        <v>20</v>
      </c>
      <c r="D9" s="2"/>
      <c r="E9" s="2"/>
      <c r="F9" s="2"/>
      <c r="G9" s="2" t="s">
        <v>15</v>
      </c>
      <c r="H9" s="2"/>
      <c r="I9" s="2">
        <f>SUM(E9-H9)</f>
        <v>0</v>
      </c>
      <c r="J9" s="2">
        <f>IF(I9=2,2,0)</f>
        <v>0</v>
      </c>
    </row>
    <row r="10" spans="1:10">
      <c r="A10" t="s">
        <v>13</v>
      </c>
      <c r="B10" s="2"/>
      <c r="C10" s="2" t="s">
        <v>18</v>
      </c>
      <c r="D10" s="2"/>
      <c r="E10" s="2"/>
      <c r="F10" s="2"/>
      <c r="G10" s="2" t="s">
        <v>14</v>
      </c>
      <c r="H10" s="2"/>
      <c r="I10" s="2"/>
      <c r="J10" s="2">
        <f>IF(H10&gt;=3,4,0)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8"/>
  <sheetViews>
    <sheetView tabSelected="1" workbookViewId="0">
      <selection activeCell="B3" sqref="B3"/>
    </sheetView>
  </sheetViews>
  <sheetFormatPr baseColWidth="10" defaultRowHeight="15" x14ac:dyDescent="0"/>
  <cols>
    <col min="1" max="1" width="33" customWidth="1"/>
    <col min="11" max="11" width="29.5" customWidth="1"/>
    <col min="12" max="12" width="48.33203125" bestFit="1" customWidth="1"/>
    <col min="13" max="13" width="19.33203125" bestFit="1" customWidth="1"/>
    <col min="14" max="14" width="25.83203125" bestFit="1" customWidth="1"/>
  </cols>
  <sheetData>
    <row r="1" spans="1:13">
      <c r="A1" s="6"/>
      <c r="B1" s="7" t="s">
        <v>26</v>
      </c>
      <c r="C1" s="7" t="s">
        <v>27</v>
      </c>
      <c r="D1" s="7" t="s">
        <v>28</v>
      </c>
      <c r="E1" s="7" t="s">
        <v>29</v>
      </c>
      <c r="F1" s="7" t="s">
        <v>30</v>
      </c>
      <c r="G1" s="7" t="s">
        <v>31</v>
      </c>
      <c r="H1" s="7" t="s">
        <v>32</v>
      </c>
      <c r="I1" s="7" t="s">
        <v>33</v>
      </c>
      <c r="J1" s="15"/>
      <c r="K1" s="14" t="s">
        <v>133</v>
      </c>
      <c r="L1" s="14" t="s">
        <v>155</v>
      </c>
    </row>
    <row r="2" spans="1:13" s="4" customFormat="1">
      <c r="A2" s="8" t="s">
        <v>36</v>
      </c>
      <c r="B2" s="9"/>
      <c r="C2" s="9"/>
      <c r="D2" s="9"/>
      <c r="E2" s="9"/>
      <c r="F2" s="9"/>
      <c r="G2" s="9"/>
      <c r="H2" s="9"/>
      <c r="I2" s="9"/>
      <c r="J2" s="16"/>
      <c r="K2" s="4" t="s">
        <v>134</v>
      </c>
      <c r="L2" s="4" t="s">
        <v>156</v>
      </c>
      <c r="M2" s="25"/>
    </row>
    <row r="3" spans="1:13">
      <c r="A3" s="6" t="s">
        <v>37</v>
      </c>
      <c r="B3" s="7"/>
      <c r="C3" s="7"/>
      <c r="D3" s="7"/>
      <c r="E3" s="7"/>
      <c r="F3" s="7"/>
      <c r="G3" s="7"/>
      <c r="H3" s="7"/>
      <c r="I3" s="7"/>
      <c r="J3" s="15"/>
      <c r="K3" s="4" t="s">
        <v>135</v>
      </c>
      <c r="L3" s="4" t="s">
        <v>156</v>
      </c>
      <c r="M3" s="2"/>
    </row>
    <row r="4" spans="1:13">
      <c r="A4" s="8" t="s">
        <v>38</v>
      </c>
      <c r="B4" s="9"/>
      <c r="C4" s="9"/>
      <c r="D4" s="9"/>
      <c r="E4" s="9"/>
      <c r="F4" s="9"/>
      <c r="G4" s="9"/>
      <c r="H4" s="9"/>
      <c r="I4" s="9"/>
      <c r="J4" s="16"/>
      <c r="K4" s="5" t="s">
        <v>136</v>
      </c>
      <c r="L4" s="4" t="s">
        <v>155</v>
      </c>
      <c r="M4" s="2"/>
    </row>
    <row r="5" spans="1:13">
      <c r="A5" s="6" t="s">
        <v>39</v>
      </c>
      <c r="B5" s="7"/>
      <c r="C5" s="7"/>
      <c r="D5" s="7"/>
      <c r="E5" s="7"/>
      <c r="F5" s="7"/>
      <c r="G5" s="7"/>
      <c r="H5" s="7"/>
      <c r="I5" s="7"/>
      <c r="J5" s="15"/>
      <c r="K5" t="s">
        <v>137</v>
      </c>
      <c r="L5" s="29" t="s">
        <v>155</v>
      </c>
      <c r="M5" s="2"/>
    </row>
    <row r="6" spans="1:13">
      <c r="A6" s="8" t="s">
        <v>55</v>
      </c>
      <c r="B6" s="9"/>
      <c r="C6" s="9"/>
      <c r="D6" s="9"/>
      <c r="E6" s="9"/>
      <c r="F6" s="9"/>
      <c r="G6" s="9"/>
      <c r="H6" s="9"/>
      <c r="I6" s="9"/>
      <c r="J6" s="16"/>
      <c r="K6" s="5" t="s">
        <v>138</v>
      </c>
      <c r="L6" s="29" t="s">
        <v>155</v>
      </c>
      <c r="M6" s="2"/>
    </row>
    <row r="7" spans="1:13">
      <c r="A7" s="12" t="s">
        <v>48</v>
      </c>
      <c r="B7" s="13"/>
      <c r="C7" s="13"/>
      <c r="D7" s="13"/>
      <c r="E7" s="13"/>
      <c r="F7" s="13"/>
      <c r="G7" s="13"/>
      <c r="H7" s="13"/>
      <c r="I7" s="13"/>
      <c r="J7" s="17"/>
      <c r="K7" s="5" t="s">
        <v>139</v>
      </c>
      <c r="L7" s="29" t="s">
        <v>155</v>
      </c>
      <c r="M7" s="2"/>
    </row>
    <row r="8" spans="1:13">
      <c r="A8" s="12" t="s">
        <v>49</v>
      </c>
      <c r="B8" s="13"/>
      <c r="C8" s="13"/>
      <c r="D8" s="13"/>
      <c r="E8" s="13"/>
      <c r="F8" s="13"/>
      <c r="G8" s="13"/>
      <c r="H8" s="13"/>
      <c r="I8" s="13"/>
      <c r="J8" s="17"/>
      <c r="K8" t="s">
        <v>140</v>
      </c>
      <c r="L8" s="29" t="s">
        <v>155</v>
      </c>
      <c r="M8" s="2"/>
    </row>
    <row r="9" spans="1:13">
      <c r="A9" s="12" t="s">
        <v>50</v>
      </c>
      <c r="B9" s="13"/>
      <c r="C9" s="13"/>
      <c r="D9" s="13"/>
      <c r="E9" s="13"/>
      <c r="F9" s="13"/>
      <c r="G9" s="13"/>
      <c r="H9" s="13"/>
      <c r="I9" s="13"/>
      <c r="J9" s="17"/>
      <c r="K9" s="5" t="s">
        <v>141</v>
      </c>
      <c r="L9" s="29" t="s">
        <v>156</v>
      </c>
      <c r="M9" s="2"/>
    </row>
    <row r="10" spans="1:13">
      <c r="A10" s="12" t="s">
        <v>51</v>
      </c>
      <c r="B10" s="13"/>
      <c r="C10" s="13"/>
      <c r="D10" s="13"/>
      <c r="E10" s="13"/>
      <c r="F10" s="13"/>
      <c r="G10" s="13"/>
      <c r="H10" s="13"/>
      <c r="I10" s="13"/>
      <c r="J10" s="17"/>
      <c r="K10" t="s">
        <v>146</v>
      </c>
      <c r="L10" s="29" t="s">
        <v>157</v>
      </c>
    </row>
    <row r="11" spans="1:13">
      <c r="A11" s="12" t="s">
        <v>52</v>
      </c>
      <c r="B11" s="13"/>
      <c r="C11" s="13"/>
      <c r="D11" s="13"/>
      <c r="E11" s="13"/>
      <c r="F11" s="13"/>
      <c r="G11" s="13"/>
      <c r="H11" s="13"/>
      <c r="I11" s="13"/>
      <c r="J11" s="17"/>
      <c r="K11" s="5" t="s">
        <v>142</v>
      </c>
      <c r="L11" s="29" t="s">
        <v>155</v>
      </c>
    </row>
    <row r="12" spans="1:13">
      <c r="A12" s="12" t="s">
        <v>53</v>
      </c>
      <c r="B12" s="13"/>
      <c r="C12" s="13"/>
      <c r="D12" s="13"/>
      <c r="E12" s="13"/>
      <c r="F12" s="13"/>
      <c r="G12" s="13"/>
      <c r="H12" s="13"/>
      <c r="I12" s="13"/>
      <c r="J12" s="17"/>
      <c r="K12" t="s">
        <v>143</v>
      </c>
      <c r="L12" s="29" t="s">
        <v>156</v>
      </c>
    </row>
    <row r="13" spans="1:13">
      <c r="A13" s="12" t="s">
        <v>54</v>
      </c>
      <c r="B13" s="13"/>
      <c r="C13" s="13"/>
      <c r="D13" s="13"/>
      <c r="E13" s="13"/>
      <c r="F13" s="13"/>
      <c r="G13" s="13"/>
      <c r="H13" s="13"/>
      <c r="I13" s="13"/>
      <c r="J13" s="17"/>
      <c r="K13" s="5" t="s">
        <v>144</v>
      </c>
      <c r="L13" s="29" t="s">
        <v>155</v>
      </c>
    </row>
    <row r="14" spans="1:13">
      <c r="A14" s="12" t="s">
        <v>61</v>
      </c>
      <c r="B14" s="13"/>
      <c r="C14" s="13"/>
      <c r="D14" s="13"/>
      <c r="E14" s="13"/>
      <c r="F14" s="13"/>
      <c r="G14" s="13"/>
      <c r="H14" s="13"/>
      <c r="I14" s="13"/>
      <c r="J14" s="17"/>
      <c r="K14" s="5" t="s">
        <v>145</v>
      </c>
      <c r="L14" s="29" t="s">
        <v>156</v>
      </c>
    </row>
    <row r="15" spans="1:13">
      <c r="A15" s="12"/>
      <c r="B15" s="13"/>
      <c r="C15" s="13"/>
      <c r="D15" s="13"/>
      <c r="E15" s="13"/>
      <c r="F15" s="13"/>
      <c r="G15" s="13"/>
      <c r="H15" s="13"/>
      <c r="I15" s="13"/>
      <c r="J15" s="17"/>
      <c r="K15" s="4"/>
    </row>
    <row r="16" spans="1:13">
      <c r="A16" s="6" t="s">
        <v>56</v>
      </c>
      <c r="B16" s="7">
        <f>SUM(J40:J47)</f>
        <v>0</v>
      </c>
      <c r="C16" s="6" t="s">
        <v>152</v>
      </c>
      <c r="D16" s="6">
        <f>SUM(B16:B20)</f>
        <v>0</v>
      </c>
      <c r="E16" s="13"/>
      <c r="G16" t="s">
        <v>97</v>
      </c>
      <c r="H16" s="13"/>
      <c r="I16" s="13"/>
      <c r="J16" s="17"/>
      <c r="K16" s="26" t="s">
        <v>147</v>
      </c>
      <c r="L16" t="s">
        <v>156</v>
      </c>
    </row>
    <row r="17" spans="1:12">
      <c r="A17" s="6" t="s">
        <v>57</v>
      </c>
      <c r="B17" s="7">
        <f>SUM(J48:J49)</f>
        <v>0</v>
      </c>
      <c r="C17" s="6"/>
      <c r="D17" s="6"/>
      <c r="E17" s="13"/>
      <c r="F17" s="13" t="s">
        <v>110</v>
      </c>
      <c r="G17" s="22">
        <f>B86</f>
        <v>0</v>
      </c>
      <c r="H17" s="13"/>
      <c r="I17" s="13"/>
      <c r="J17" s="17"/>
      <c r="K17" s="26" t="s">
        <v>148</v>
      </c>
      <c r="L17" t="s">
        <v>156</v>
      </c>
    </row>
    <row r="18" spans="1:12">
      <c r="A18" s="6" t="s">
        <v>58</v>
      </c>
      <c r="B18" s="7">
        <f>SUM(K63+B22)</f>
        <v>0</v>
      </c>
      <c r="C18" s="6"/>
      <c r="D18" s="6"/>
      <c r="E18" s="13"/>
      <c r="F18" s="7" t="s">
        <v>111</v>
      </c>
      <c r="G18" s="22">
        <f>C86</f>
        <v>0</v>
      </c>
      <c r="H18" s="13"/>
      <c r="I18" s="13"/>
      <c r="J18" s="17"/>
      <c r="K18" s="26" t="s">
        <v>149</v>
      </c>
      <c r="L18" t="s">
        <v>156</v>
      </c>
    </row>
    <row r="19" spans="1:12">
      <c r="A19" s="6" t="s">
        <v>59</v>
      </c>
      <c r="B19" s="7">
        <f>IF(J70=2,2,0)</f>
        <v>0</v>
      </c>
      <c r="C19" s="6"/>
      <c r="D19" s="6"/>
      <c r="E19" s="13"/>
      <c r="F19" s="7" t="s">
        <v>112</v>
      </c>
      <c r="G19" s="22">
        <f>D86</f>
        <v>0</v>
      </c>
      <c r="H19" s="13"/>
      <c r="I19" s="13"/>
      <c r="J19" s="17"/>
      <c r="K19" s="26" t="s">
        <v>150</v>
      </c>
      <c r="L19" t="s">
        <v>156</v>
      </c>
    </row>
    <row r="20" spans="1:12">
      <c r="A20" s="6" t="s">
        <v>60</v>
      </c>
      <c r="B20" s="7">
        <f>IF(J95=3,4,0)</f>
        <v>0</v>
      </c>
      <c r="C20" s="6"/>
      <c r="D20" s="6"/>
      <c r="E20" s="13"/>
      <c r="F20" s="7" t="s">
        <v>113</v>
      </c>
      <c r="G20" s="22">
        <f>E86</f>
        <v>0</v>
      </c>
      <c r="H20" s="13"/>
      <c r="I20" s="13"/>
      <c r="J20" s="17"/>
      <c r="K20" s="26" t="s">
        <v>151</v>
      </c>
      <c r="L20" t="s">
        <v>156</v>
      </c>
    </row>
    <row r="21" spans="1:12">
      <c r="A21" s="12"/>
      <c r="B21" s="13"/>
      <c r="C21" s="13"/>
      <c r="D21" s="13"/>
      <c r="E21" s="13"/>
      <c r="F21" s="7" t="s">
        <v>114</v>
      </c>
      <c r="G21" s="22">
        <f>F86</f>
        <v>0</v>
      </c>
      <c r="H21" s="13"/>
      <c r="I21" s="13"/>
      <c r="J21" s="17"/>
    </row>
    <row r="22" spans="1:12">
      <c r="A22" s="12" t="s">
        <v>91</v>
      </c>
      <c r="B22" s="13">
        <v>0</v>
      </c>
      <c r="C22" s="13"/>
      <c r="D22" s="13"/>
      <c r="E22" s="13"/>
      <c r="F22" s="7" t="s">
        <v>115</v>
      </c>
      <c r="G22" s="22">
        <f>G86</f>
        <v>0</v>
      </c>
      <c r="H22" s="13"/>
      <c r="I22" s="13"/>
      <c r="J22" s="17"/>
      <c r="K22" s="4" t="s">
        <v>158</v>
      </c>
    </row>
    <row r="23" spans="1:12">
      <c r="A23" s="27" t="s">
        <v>153</v>
      </c>
      <c r="B23" s="28">
        <f>J70</f>
        <v>0</v>
      </c>
      <c r="C23" s="13"/>
      <c r="D23" s="13"/>
      <c r="E23" s="13"/>
      <c r="F23" s="7" t="s">
        <v>116</v>
      </c>
      <c r="G23" s="22">
        <f>H86</f>
        <v>0</v>
      </c>
      <c r="H23" s="13"/>
      <c r="I23" s="13"/>
      <c r="J23" s="17"/>
    </row>
    <row r="24" spans="1:12">
      <c r="A24" s="27" t="s">
        <v>118</v>
      </c>
      <c r="B24" s="28">
        <f>IF(SUM(B31:I32)&gt;=6,6,SUM(B31:I32))</f>
        <v>0</v>
      </c>
      <c r="C24" s="13"/>
      <c r="D24" s="13"/>
      <c r="E24" s="13"/>
      <c r="F24" s="7" t="s">
        <v>117</v>
      </c>
      <c r="G24" s="22">
        <f>I86</f>
        <v>0</v>
      </c>
      <c r="H24" s="13"/>
      <c r="I24" s="13"/>
      <c r="J24" s="17"/>
      <c r="K24" t="s">
        <v>159</v>
      </c>
    </row>
    <row r="25" spans="1:12">
      <c r="A25" s="27" t="s">
        <v>154</v>
      </c>
      <c r="B25" s="28">
        <f>J63</f>
        <v>0</v>
      </c>
      <c r="C25" s="13"/>
      <c r="D25" s="13"/>
      <c r="E25" s="13"/>
      <c r="F25" s="13"/>
      <c r="G25" s="13"/>
      <c r="H25" s="13"/>
      <c r="I25" s="13"/>
      <c r="J25" s="17"/>
    </row>
    <row r="26" spans="1:12">
      <c r="A26" s="12" t="s">
        <v>119</v>
      </c>
      <c r="B26" s="13">
        <f>IF(B2=1,1,0)</f>
        <v>0</v>
      </c>
      <c r="C26" s="13">
        <f t="shared" ref="C26:I26" si="0">IF(C2=1,1,0)</f>
        <v>0</v>
      </c>
      <c r="D26" s="13">
        <f t="shared" si="0"/>
        <v>0</v>
      </c>
      <c r="E26" s="13">
        <f t="shared" si="0"/>
        <v>0</v>
      </c>
      <c r="F26" s="13">
        <f t="shared" si="0"/>
        <v>0</v>
      </c>
      <c r="G26" s="13">
        <f t="shared" si="0"/>
        <v>0</v>
      </c>
      <c r="H26" s="13">
        <f t="shared" si="0"/>
        <v>0</v>
      </c>
      <c r="I26" s="13">
        <f t="shared" si="0"/>
        <v>0</v>
      </c>
      <c r="J26" s="17"/>
    </row>
    <row r="27" spans="1:12">
      <c r="A27" s="12" t="s">
        <v>120</v>
      </c>
      <c r="B27" s="13">
        <f t="shared" ref="B27:I27" si="1">IF(B3=1,1,0)</f>
        <v>0</v>
      </c>
      <c r="C27" s="13">
        <f t="shared" si="1"/>
        <v>0</v>
      </c>
      <c r="D27" s="13">
        <f t="shared" si="1"/>
        <v>0</v>
      </c>
      <c r="E27" s="13">
        <f t="shared" si="1"/>
        <v>0</v>
      </c>
      <c r="F27" s="13">
        <f t="shared" si="1"/>
        <v>0</v>
      </c>
      <c r="G27" s="13">
        <f t="shared" si="1"/>
        <v>0</v>
      </c>
      <c r="H27" s="13">
        <f t="shared" si="1"/>
        <v>0</v>
      </c>
      <c r="I27" s="13">
        <f t="shared" si="1"/>
        <v>0</v>
      </c>
      <c r="J27" s="17"/>
    </row>
    <row r="28" spans="1:12">
      <c r="A28" s="12" t="s">
        <v>121</v>
      </c>
      <c r="B28" s="13">
        <f t="shared" ref="B28:I28" si="2">IF(B4=1,1,0)</f>
        <v>0</v>
      </c>
      <c r="C28" s="13">
        <f t="shared" si="2"/>
        <v>0</v>
      </c>
      <c r="D28" s="13">
        <f t="shared" si="2"/>
        <v>0</v>
      </c>
      <c r="E28" s="13">
        <f t="shared" si="2"/>
        <v>0</v>
      </c>
      <c r="F28" s="13">
        <f t="shared" si="2"/>
        <v>0</v>
      </c>
      <c r="G28" s="13">
        <f t="shared" si="2"/>
        <v>0</v>
      </c>
      <c r="H28" s="13">
        <f t="shared" si="2"/>
        <v>0</v>
      </c>
      <c r="I28" s="13">
        <f t="shared" si="2"/>
        <v>0</v>
      </c>
      <c r="J28" s="17"/>
    </row>
    <row r="29" spans="1:12">
      <c r="A29" s="12" t="s">
        <v>122</v>
      </c>
      <c r="B29" s="13">
        <f t="shared" ref="B29:I29" si="3">IF(B5=1,1,0)</f>
        <v>0</v>
      </c>
      <c r="C29" s="13">
        <f t="shared" si="3"/>
        <v>0</v>
      </c>
      <c r="D29" s="13">
        <f t="shared" si="3"/>
        <v>0</v>
      </c>
      <c r="E29" s="13">
        <f t="shared" si="3"/>
        <v>0</v>
      </c>
      <c r="F29" s="13">
        <f t="shared" si="3"/>
        <v>0</v>
      </c>
      <c r="G29" s="13">
        <f t="shared" si="3"/>
        <v>0</v>
      </c>
      <c r="H29" s="13">
        <f t="shared" si="3"/>
        <v>0</v>
      </c>
      <c r="I29" s="13">
        <f t="shared" si="3"/>
        <v>0</v>
      </c>
      <c r="J29" s="17"/>
    </row>
    <row r="30" spans="1:12">
      <c r="A30" s="12" t="s">
        <v>123</v>
      </c>
      <c r="B30" s="13">
        <f t="shared" ref="B30:I30" si="4">IF(B6=1,1,0)</f>
        <v>0</v>
      </c>
      <c r="C30" s="13">
        <f t="shared" si="4"/>
        <v>0</v>
      </c>
      <c r="D30" s="13">
        <f t="shared" si="4"/>
        <v>0</v>
      </c>
      <c r="E30" s="13">
        <f t="shared" si="4"/>
        <v>0</v>
      </c>
      <c r="F30" s="13">
        <f t="shared" si="4"/>
        <v>0</v>
      </c>
      <c r="G30" s="13">
        <f t="shared" si="4"/>
        <v>0</v>
      </c>
      <c r="H30" s="13">
        <f t="shared" si="4"/>
        <v>0</v>
      </c>
      <c r="I30" s="13">
        <f t="shared" si="4"/>
        <v>0</v>
      </c>
      <c r="J30" s="17"/>
    </row>
    <row r="31" spans="1:12">
      <c r="A31" s="12" t="s">
        <v>124</v>
      </c>
      <c r="B31" s="13">
        <f>IF(SUM(B26+B27+B28+B29+B30)=0,0,SUM((B26+B27+B28+B29+B30)-1))</f>
        <v>0</v>
      </c>
      <c r="C31" s="13">
        <f t="shared" ref="C31:I31" si="5">IF(SUM(C26+C27+C28+C29+C30)=0,0,SUM((C26+C27+C28+C29+C30)-1))</f>
        <v>0</v>
      </c>
      <c r="D31" s="13">
        <f t="shared" si="5"/>
        <v>0</v>
      </c>
      <c r="E31" s="13">
        <f t="shared" si="5"/>
        <v>0</v>
      </c>
      <c r="F31" s="13">
        <f t="shared" si="5"/>
        <v>0</v>
      </c>
      <c r="G31" s="13">
        <f t="shared" si="5"/>
        <v>0</v>
      </c>
      <c r="H31" s="13">
        <f t="shared" si="5"/>
        <v>0</v>
      </c>
      <c r="I31" s="13">
        <f t="shared" si="5"/>
        <v>0</v>
      </c>
      <c r="J31" s="17"/>
    </row>
    <row r="32" spans="1:12">
      <c r="A32" s="12" t="s">
        <v>125</v>
      </c>
      <c r="B32" s="13">
        <f>SUM(B33:B39)</f>
        <v>0</v>
      </c>
      <c r="C32" s="13">
        <f t="shared" ref="C32:I32" si="6">SUM(C33:C39)</f>
        <v>0</v>
      </c>
      <c r="D32" s="13">
        <f t="shared" si="6"/>
        <v>0</v>
      </c>
      <c r="E32" s="13">
        <f t="shared" si="6"/>
        <v>0</v>
      </c>
      <c r="F32" s="13">
        <f t="shared" si="6"/>
        <v>0</v>
      </c>
      <c r="G32" s="13">
        <f t="shared" si="6"/>
        <v>0</v>
      </c>
      <c r="H32" s="13">
        <f t="shared" si="6"/>
        <v>0</v>
      </c>
      <c r="I32" s="13">
        <f t="shared" si="6"/>
        <v>0</v>
      </c>
      <c r="J32" s="17"/>
    </row>
    <row r="33" spans="1:10">
      <c r="A33" s="12" t="s">
        <v>126</v>
      </c>
      <c r="B33" s="13">
        <f>IF(B7=2,0.5,IF(B7=3,1,0))</f>
        <v>0</v>
      </c>
      <c r="C33" s="13">
        <f t="shared" ref="C33:I33" si="7">IF(C7=2,0.5,IF(C7=3,1,0))</f>
        <v>0</v>
      </c>
      <c r="D33" s="13">
        <f t="shared" si="7"/>
        <v>0</v>
      </c>
      <c r="E33" s="13">
        <f t="shared" si="7"/>
        <v>0</v>
      </c>
      <c r="F33" s="13">
        <f t="shared" si="7"/>
        <v>0</v>
      </c>
      <c r="G33" s="13">
        <f t="shared" si="7"/>
        <v>0</v>
      </c>
      <c r="H33" s="13">
        <f t="shared" si="7"/>
        <v>0</v>
      </c>
      <c r="I33" s="13">
        <f t="shared" si="7"/>
        <v>0</v>
      </c>
      <c r="J33" s="17"/>
    </row>
    <row r="34" spans="1:10">
      <c r="A34" s="12" t="s">
        <v>127</v>
      </c>
      <c r="B34" s="13">
        <f t="shared" ref="B34:I34" si="8">IF(B8=2,0.5,IF(B8=3,1,0))</f>
        <v>0</v>
      </c>
      <c r="C34" s="13">
        <f t="shared" si="8"/>
        <v>0</v>
      </c>
      <c r="D34" s="13">
        <f t="shared" si="8"/>
        <v>0</v>
      </c>
      <c r="E34" s="13">
        <f t="shared" si="8"/>
        <v>0</v>
      </c>
      <c r="F34" s="13">
        <f t="shared" si="8"/>
        <v>0</v>
      </c>
      <c r="G34" s="13">
        <f t="shared" si="8"/>
        <v>0</v>
      </c>
      <c r="H34" s="13">
        <f t="shared" si="8"/>
        <v>0</v>
      </c>
      <c r="I34" s="13">
        <f t="shared" si="8"/>
        <v>0</v>
      </c>
      <c r="J34" s="17"/>
    </row>
    <row r="35" spans="1:10">
      <c r="A35" s="12" t="s">
        <v>128</v>
      </c>
      <c r="B35" s="13">
        <f t="shared" ref="B35:I35" si="9">IF(B9=2,0.5,IF(B9=3,1,0))</f>
        <v>0</v>
      </c>
      <c r="C35" s="13">
        <f t="shared" si="9"/>
        <v>0</v>
      </c>
      <c r="D35" s="13">
        <f t="shared" si="9"/>
        <v>0</v>
      </c>
      <c r="E35" s="13">
        <f t="shared" si="9"/>
        <v>0</v>
      </c>
      <c r="F35" s="13">
        <f t="shared" si="9"/>
        <v>0</v>
      </c>
      <c r="G35" s="13">
        <f t="shared" si="9"/>
        <v>0</v>
      </c>
      <c r="H35" s="13">
        <f t="shared" si="9"/>
        <v>0</v>
      </c>
      <c r="I35" s="13">
        <f t="shared" si="9"/>
        <v>0</v>
      </c>
      <c r="J35" s="17"/>
    </row>
    <row r="36" spans="1:10">
      <c r="A36" s="12" t="s">
        <v>129</v>
      </c>
      <c r="B36" s="13">
        <f t="shared" ref="B36:I36" si="10">IF(B10=2,0.5,IF(B10=3,1,0))</f>
        <v>0</v>
      </c>
      <c r="C36" s="13">
        <f t="shared" si="10"/>
        <v>0</v>
      </c>
      <c r="D36" s="13">
        <f t="shared" si="10"/>
        <v>0</v>
      </c>
      <c r="E36" s="13">
        <f t="shared" si="10"/>
        <v>0</v>
      </c>
      <c r="F36" s="13">
        <f t="shared" si="10"/>
        <v>0</v>
      </c>
      <c r="G36" s="13">
        <f t="shared" si="10"/>
        <v>0</v>
      </c>
      <c r="H36" s="13">
        <f t="shared" si="10"/>
        <v>0</v>
      </c>
      <c r="I36" s="13">
        <f t="shared" si="10"/>
        <v>0</v>
      </c>
      <c r="J36" s="17"/>
    </row>
    <row r="37" spans="1:10">
      <c r="A37" s="12" t="s">
        <v>130</v>
      </c>
      <c r="B37" s="13">
        <f t="shared" ref="B37:I37" si="11">IF(B11=2,0.5,IF(B11=3,1,0))</f>
        <v>0</v>
      </c>
      <c r="C37" s="13">
        <f t="shared" si="11"/>
        <v>0</v>
      </c>
      <c r="D37" s="13">
        <f t="shared" si="11"/>
        <v>0</v>
      </c>
      <c r="E37" s="13">
        <f t="shared" si="11"/>
        <v>0</v>
      </c>
      <c r="F37" s="13">
        <f t="shared" si="11"/>
        <v>0</v>
      </c>
      <c r="G37" s="13">
        <f t="shared" si="11"/>
        <v>0</v>
      </c>
      <c r="H37" s="13">
        <f t="shared" si="11"/>
        <v>0</v>
      </c>
      <c r="I37" s="13">
        <f t="shared" si="11"/>
        <v>0</v>
      </c>
      <c r="J37" s="17"/>
    </row>
    <row r="38" spans="1:10">
      <c r="A38" s="12" t="s">
        <v>131</v>
      </c>
      <c r="B38" s="13">
        <f t="shared" ref="B38:I38" si="12">IF(B12=2,0.5,IF(B12=3,1,0))</f>
        <v>0</v>
      </c>
      <c r="C38" s="13">
        <f t="shared" si="12"/>
        <v>0</v>
      </c>
      <c r="D38" s="13">
        <f t="shared" si="12"/>
        <v>0</v>
      </c>
      <c r="E38" s="13">
        <f t="shared" si="12"/>
        <v>0</v>
      </c>
      <c r="F38" s="13">
        <f t="shared" si="12"/>
        <v>0</v>
      </c>
      <c r="G38" s="13">
        <f t="shared" si="12"/>
        <v>0</v>
      </c>
      <c r="H38" s="13">
        <f t="shared" si="12"/>
        <v>0</v>
      </c>
      <c r="I38" s="13">
        <f t="shared" si="12"/>
        <v>0</v>
      </c>
      <c r="J38" s="17"/>
    </row>
    <row r="39" spans="1:10">
      <c r="A39" s="6" t="s">
        <v>132</v>
      </c>
      <c r="B39" s="13">
        <f t="shared" ref="B39:I39" si="13">IF(B13=2,0.5,IF(B13=3,1,0))</f>
        <v>0</v>
      </c>
      <c r="C39" s="13">
        <f t="shared" si="13"/>
        <v>0</v>
      </c>
      <c r="D39" s="13">
        <f t="shared" si="13"/>
        <v>0</v>
      </c>
      <c r="E39" s="13">
        <f t="shared" si="13"/>
        <v>0</v>
      </c>
      <c r="F39" s="13">
        <f t="shared" si="13"/>
        <v>0</v>
      </c>
      <c r="G39" s="13">
        <f t="shared" si="13"/>
        <v>0</v>
      </c>
      <c r="H39" s="13">
        <f t="shared" si="13"/>
        <v>0</v>
      </c>
      <c r="I39" s="13">
        <f t="shared" si="13"/>
        <v>0</v>
      </c>
      <c r="J39" s="15"/>
    </row>
    <row r="40" spans="1:10">
      <c r="A40" s="10" t="s">
        <v>40</v>
      </c>
      <c r="B40" s="11">
        <f>IF(B2=4,0.5,0)</f>
        <v>0</v>
      </c>
      <c r="C40" s="11">
        <f t="shared" ref="C40:I40" si="14">IF(C2=4,0.5,0)</f>
        <v>0</v>
      </c>
      <c r="D40" s="11">
        <f t="shared" si="14"/>
        <v>0</v>
      </c>
      <c r="E40" s="11">
        <f t="shared" si="14"/>
        <v>0</v>
      </c>
      <c r="F40" s="11">
        <f t="shared" si="14"/>
        <v>0</v>
      </c>
      <c r="G40" s="11">
        <f t="shared" si="14"/>
        <v>0</v>
      </c>
      <c r="H40" s="11">
        <f t="shared" si="14"/>
        <v>0</v>
      </c>
      <c r="I40" s="11">
        <f t="shared" si="14"/>
        <v>0</v>
      </c>
      <c r="J40" s="18">
        <f>IF(SUM(B40:I40)=0.5,0.5,IF(SUM(B40:I40)&gt;=1,1,0))</f>
        <v>0</v>
      </c>
    </row>
    <row r="41" spans="1:10">
      <c r="A41" s="10" t="s">
        <v>41</v>
      </c>
      <c r="B41" s="11">
        <f t="shared" ref="B41:I41" si="15">IF(B3=4,0.5,0)</f>
        <v>0</v>
      </c>
      <c r="C41" s="11">
        <f t="shared" si="15"/>
        <v>0</v>
      </c>
      <c r="D41" s="11">
        <f t="shared" si="15"/>
        <v>0</v>
      </c>
      <c r="E41" s="11">
        <f t="shared" si="15"/>
        <v>0</v>
      </c>
      <c r="F41" s="11">
        <f t="shared" si="15"/>
        <v>0</v>
      </c>
      <c r="G41" s="11">
        <f t="shared" si="15"/>
        <v>0</v>
      </c>
      <c r="H41" s="11">
        <f t="shared" si="15"/>
        <v>0</v>
      </c>
      <c r="I41" s="11">
        <f t="shared" si="15"/>
        <v>0</v>
      </c>
      <c r="J41" s="18">
        <f t="shared" ref="J41:J43" si="16">IF(SUM(B41:I41)=0.5,0.5,IF(SUM(B41:I41)&gt;=1,1,0))</f>
        <v>0</v>
      </c>
    </row>
    <row r="42" spans="1:10">
      <c r="A42" s="10" t="s">
        <v>42</v>
      </c>
      <c r="B42" s="11">
        <f t="shared" ref="B42:I42" si="17">IF(B4=4,0.5,0)</f>
        <v>0</v>
      </c>
      <c r="C42" s="11">
        <f t="shared" si="17"/>
        <v>0</v>
      </c>
      <c r="D42" s="11">
        <f t="shared" si="17"/>
        <v>0</v>
      </c>
      <c r="E42" s="11">
        <f t="shared" si="17"/>
        <v>0</v>
      </c>
      <c r="F42" s="11">
        <f t="shared" si="17"/>
        <v>0</v>
      </c>
      <c r="G42" s="11">
        <f t="shared" si="17"/>
        <v>0</v>
      </c>
      <c r="H42" s="11">
        <f t="shared" si="17"/>
        <v>0</v>
      </c>
      <c r="I42" s="11">
        <f t="shared" si="17"/>
        <v>0</v>
      </c>
      <c r="J42" s="18">
        <f t="shared" si="16"/>
        <v>0</v>
      </c>
    </row>
    <row r="43" spans="1:10">
      <c r="A43" s="10" t="s">
        <v>43</v>
      </c>
      <c r="B43" s="11">
        <f t="shared" ref="B43:I43" si="18">IF(B5=4,0.5,0)</f>
        <v>0</v>
      </c>
      <c r="C43" s="11">
        <f t="shared" si="18"/>
        <v>0</v>
      </c>
      <c r="D43" s="11">
        <f t="shared" si="18"/>
        <v>0</v>
      </c>
      <c r="E43" s="11">
        <f t="shared" si="18"/>
        <v>0</v>
      </c>
      <c r="F43" s="11">
        <f t="shared" si="18"/>
        <v>0</v>
      </c>
      <c r="G43" s="11">
        <f t="shared" si="18"/>
        <v>0</v>
      </c>
      <c r="H43" s="11">
        <f t="shared" si="18"/>
        <v>0</v>
      </c>
      <c r="I43" s="11">
        <f t="shared" si="18"/>
        <v>0</v>
      </c>
      <c r="J43" s="18">
        <f t="shared" si="16"/>
        <v>0</v>
      </c>
    </row>
    <row r="44" spans="1:10">
      <c r="A44" s="12" t="s">
        <v>44</v>
      </c>
      <c r="B44" s="13">
        <f>IF(B2=5,1,0)</f>
        <v>0</v>
      </c>
      <c r="C44" s="13">
        <f t="shared" ref="C44:I44" si="19">IF(C2=5,1,0)</f>
        <v>0</v>
      </c>
      <c r="D44" s="13">
        <f t="shared" si="19"/>
        <v>0</v>
      </c>
      <c r="E44" s="13">
        <f t="shared" si="19"/>
        <v>0</v>
      </c>
      <c r="F44" s="13">
        <f t="shared" si="19"/>
        <v>0</v>
      </c>
      <c r="G44" s="13">
        <f t="shared" si="19"/>
        <v>0</v>
      </c>
      <c r="H44" s="13">
        <f t="shared" si="19"/>
        <v>0</v>
      </c>
      <c r="I44" s="13">
        <f t="shared" si="19"/>
        <v>0</v>
      </c>
      <c r="J44" s="18">
        <f>IF(SUM(B44:I44)&gt;=2,2,SUM(B44:I44))</f>
        <v>0</v>
      </c>
    </row>
    <row r="45" spans="1:10">
      <c r="A45" s="12" t="s">
        <v>45</v>
      </c>
      <c r="B45" s="13">
        <f t="shared" ref="B45:I45" si="20">IF(B3=5,1,0)</f>
        <v>0</v>
      </c>
      <c r="C45" s="13">
        <f t="shared" si="20"/>
        <v>0</v>
      </c>
      <c r="D45" s="13">
        <f t="shared" si="20"/>
        <v>0</v>
      </c>
      <c r="E45" s="13">
        <f t="shared" si="20"/>
        <v>0</v>
      </c>
      <c r="F45" s="13">
        <f t="shared" si="20"/>
        <v>0</v>
      </c>
      <c r="G45" s="13">
        <f t="shared" si="20"/>
        <v>0</v>
      </c>
      <c r="H45" s="13">
        <f t="shared" si="20"/>
        <v>0</v>
      </c>
      <c r="I45" s="13">
        <f t="shared" si="20"/>
        <v>0</v>
      </c>
      <c r="J45" s="18">
        <f t="shared" ref="J45:J47" si="21">IF(SUM(B45:I45)&gt;=2,2,SUM(B45:I45))</f>
        <v>0</v>
      </c>
    </row>
    <row r="46" spans="1:10">
      <c r="A46" s="12" t="s">
        <v>46</v>
      </c>
      <c r="B46" s="13">
        <f t="shared" ref="B46:I46" si="22">IF(B4=5,1,0)</f>
        <v>0</v>
      </c>
      <c r="C46" s="13">
        <f t="shared" si="22"/>
        <v>0</v>
      </c>
      <c r="D46" s="13">
        <f t="shared" si="22"/>
        <v>0</v>
      </c>
      <c r="E46" s="13">
        <f t="shared" si="22"/>
        <v>0</v>
      </c>
      <c r="F46" s="13">
        <f t="shared" si="22"/>
        <v>0</v>
      </c>
      <c r="G46" s="13">
        <f t="shared" si="22"/>
        <v>0</v>
      </c>
      <c r="H46" s="13">
        <f t="shared" si="22"/>
        <v>0</v>
      </c>
      <c r="I46" s="13">
        <f t="shared" si="22"/>
        <v>0</v>
      </c>
      <c r="J46" s="18">
        <f t="shared" si="21"/>
        <v>0</v>
      </c>
    </row>
    <row r="47" spans="1:10">
      <c r="A47" s="12" t="s">
        <v>47</v>
      </c>
      <c r="B47" s="13">
        <f t="shared" ref="B47:I47" si="23">IF(B5=5,1,0)</f>
        <v>0</v>
      </c>
      <c r="C47" s="13">
        <f t="shared" si="23"/>
        <v>0</v>
      </c>
      <c r="D47" s="13">
        <f t="shared" si="23"/>
        <v>0</v>
      </c>
      <c r="E47" s="13">
        <f t="shared" si="23"/>
        <v>0</v>
      </c>
      <c r="F47" s="13">
        <f t="shared" si="23"/>
        <v>0</v>
      </c>
      <c r="G47" s="13">
        <f t="shared" si="23"/>
        <v>0</v>
      </c>
      <c r="H47" s="13">
        <f t="shared" si="23"/>
        <v>0</v>
      </c>
      <c r="I47" s="13">
        <f t="shared" si="23"/>
        <v>0</v>
      </c>
      <c r="J47" s="18">
        <f t="shared" si="21"/>
        <v>0</v>
      </c>
    </row>
    <row r="48" spans="1:10">
      <c r="A48" s="10" t="s">
        <v>34</v>
      </c>
      <c r="B48" s="11">
        <f>IF(B6=6,0.5,0)</f>
        <v>0</v>
      </c>
      <c r="C48" s="11">
        <f t="shared" ref="C48:I48" si="24">IF(C6=6,0.5,0)</f>
        <v>0</v>
      </c>
      <c r="D48" s="11">
        <f t="shared" si="24"/>
        <v>0</v>
      </c>
      <c r="E48" s="11">
        <f t="shared" si="24"/>
        <v>0</v>
      </c>
      <c r="F48" s="11">
        <f t="shared" si="24"/>
        <v>0</v>
      </c>
      <c r="G48" s="11">
        <f t="shared" si="24"/>
        <v>0</v>
      </c>
      <c r="H48" s="11">
        <f t="shared" si="24"/>
        <v>0</v>
      </c>
      <c r="I48" s="11">
        <f t="shared" si="24"/>
        <v>0</v>
      </c>
      <c r="J48" s="18">
        <f>IF(SUM(B48:I48)&gt;=2,2,SUM(B48:I48))</f>
        <v>0</v>
      </c>
    </row>
    <row r="49" spans="1:11">
      <c r="A49" s="10" t="s">
        <v>35</v>
      </c>
      <c r="B49" s="11">
        <f>IF(B6=7,1,0)</f>
        <v>0</v>
      </c>
      <c r="C49" s="11">
        <f t="shared" ref="C49:I49" si="25">IF(C6=7,1,0)</f>
        <v>0</v>
      </c>
      <c r="D49" s="11">
        <f t="shared" si="25"/>
        <v>0</v>
      </c>
      <c r="E49" s="11">
        <f t="shared" si="25"/>
        <v>0</v>
      </c>
      <c r="F49" s="11">
        <f t="shared" si="25"/>
        <v>0</v>
      </c>
      <c r="G49" s="11">
        <f t="shared" si="25"/>
        <v>0</v>
      </c>
      <c r="H49" s="11">
        <f t="shared" si="25"/>
        <v>0</v>
      </c>
      <c r="I49" s="11">
        <f t="shared" si="25"/>
        <v>0</v>
      </c>
      <c r="J49" s="18">
        <f>IF(SUM(B49:I49)&gt;=1,1,0)</f>
        <v>0</v>
      </c>
    </row>
    <row r="50" spans="1:11">
      <c r="A50" s="12" t="s">
        <v>62</v>
      </c>
      <c r="B50" s="13">
        <f>IF(B2=8,1,0)</f>
        <v>0</v>
      </c>
      <c r="C50" s="13">
        <f t="shared" ref="C50:I50" si="26">IF(C2=8,1,0)</f>
        <v>0</v>
      </c>
      <c r="D50" s="13">
        <f t="shared" si="26"/>
        <v>0</v>
      </c>
      <c r="E50" s="13">
        <f t="shared" si="26"/>
        <v>0</v>
      </c>
      <c r="F50" s="13">
        <f t="shared" si="26"/>
        <v>0</v>
      </c>
      <c r="G50" s="13">
        <f t="shared" si="26"/>
        <v>0</v>
      </c>
      <c r="H50" s="13">
        <f t="shared" si="26"/>
        <v>0</v>
      </c>
      <c r="I50" s="13">
        <f t="shared" si="26"/>
        <v>0</v>
      </c>
      <c r="J50" s="17"/>
    </row>
    <row r="51" spans="1:11">
      <c r="A51" s="12" t="s">
        <v>63</v>
      </c>
      <c r="B51" s="13">
        <f t="shared" ref="B51:I51" si="27">IF(B3=8,1,0)</f>
        <v>0</v>
      </c>
      <c r="C51" s="13">
        <f t="shared" si="27"/>
        <v>0</v>
      </c>
      <c r="D51" s="13">
        <f t="shared" si="27"/>
        <v>0</v>
      </c>
      <c r="E51" s="13">
        <f t="shared" si="27"/>
        <v>0</v>
      </c>
      <c r="F51" s="13">
        <f t="shared" si="27"/>
        <v>0</v>
      </c>
      <c r="G51" s="13">
        <f t="shared" si="27"/>
        <v>0</v>
      </c>
      <c r="H51" s="13">
        <f t="shared" si="27"/>
        <v>0</v>
      </c>
      <c r="I51" s="13">
        <f t="shared" si="27"/>
        <v>0</v>
      </c>
      <c r="J51" s="17"/>
    </row>
    <row r="52" spans="1:11">
      <c r="A52" s="12" t="s">
        <v>64</v>
      </c>
      <c r="B52" s="13">
        <f t="shared" ref="B52:I52" si="28">IF(B4=8,1,0)</f>
        <v>0</v>
      </c>
      <c r="C52" s="13">
        <f t="shared" si="28"/>
        <v>0</v>
      </c>
      <c r="D52" s="13">
        <f t="shared" si="28"/>
        <v>0</v>
      </c>
      <c r="E52" s="13">
        <f t="shared" si="28"/>
        <v>0</v>
      </c>
      <c r="F52" s="13">
        <f t="shared" si="28"/>
        <v>0</v>
      </c>
      <c r="G52" s="13">
        <f t="shared" si="28"/>
        <v>0</v>
      </c>
      <c r="H52" s="13">
        <f t="shared" si="28"/>
        <v>0</v>
      </c>
      <c r="I52" s="13">
        <f t="shared" si="28"/>
        <v>0</v>
      </c>
      <c r="J52" s="17"/>
    </row>
    <row r="53" spans="1:11">
      <c r="A53" s="12" t="s">
        <v>65</v>
      </c>
      <c r="B53" s="13">
        <f t="shared" ref="B53:I53" si="29">IF(B5=8,1,0)</f>
        <v>0</v>
      </c>
      <c r="C53" s="13">
        <f t="shared" si="29"/>
        <v>0</v>
      </c>
      <c r="D53" s="13">
        <f t="shared" si="29"/>
        <v>0</v>
      </c>
      <c r="E53" s="13">
        <f t="shared" si="29"/>
        <v>0</v>
      </c>
      <c r="F53" s="13">
        <f t="shared" si="29"/>
        <v>0</v>
      </c>
      <c r="G53" s="13">
        <f t="shared" si="29"/>
        <v>0</v>
      </c>
      <c r="H53" s="13">
        <f t="shared" si="29"/>
        <v>0</v>
      </c>
      <c r="I53" s="13">
        <f t="shared" si="29"/>
        <v>0</v>
      </c>
      <c r="J53" s="17"/>
    </row>
    <row r="54" spans="1:11">
      <c r="A54" s="12" t="s">
        <v>66</v>
      </c>
      <c r="B54" s="13">
        <f t="shared" ref="B54:I54" si="30">IF(B6=8,1,0)</f>
        <v>0</v>
      </c>
      <c r="C54" s="13">
        <f t="shared" si="30"/>
        <v>0</v>
      </c>
      <c r="D54" s="13">
        <f t="shared" si="30"/>
        <v>0</v>
      </c>
      <c r="E54" s="13">
        <f t="shared" si="30"/>
        <v>0</v>
      </c>
      <c r="F54" s="13">
        <f t="shared" si="30"/>
        <v>0</v>
      </c>
      <c r="G54" s="13">
        <f t="shared" si="30"/>
        <v>0</v>
      </c>
      <c r="H54" s="13">
        <f t="shared" si="30"/>
        <v>0</v>
      </c>
      <c r="I54" s="13">
        <f t="shared" si="30"/>
        <v>0</v>
      </c>
      <c r="J54" s="17"/>
    </row>
    <row r="55" spans="1:11">
      <c r="A55" s="10" t="s">
        <v>68</v>
      </c>
      <c r="B55" s="11">
        <f>IF(B7=9,1,0)</f>
        <v>0</v>
      </c>
      <c r="C55" s="11">
        <f t="shared" ref="C55:I55" si="31">IF(C7=9,1,0)</f>
        <v>0</v>
      </c>
      <c r="D55" s="11">
        <f t="shared" si="31"/>
        <v>0</v>
      </c>
      <c r="E55" s="11">
        <f t="shared" si="31"/>
        <v>0</v>
      </c>
      <c r="F55" s="11">
        <f t="shared" si="31"/>
        <v>0</v>
      </c>
      <c r="G55" s="11">
        <f t="shared" si="31"/>
        <v>0</v>
      </c>
      <c r="H55" s="11">
        <f t="shared" si="31"/>
        <v>0</v>
      </c>
      <c r="I55" s="11">
        <f t="shared" si="31"/>
        <v>0</v>
      </c>
      <c r="J55" s="17"/>
    </row>
    <row r="56" spans="1:11">
      <c r="A56" s="10" t="s">
        <v>69</v>
      </c>
      <c r="B56" s="11">
        <f t="shared" ref="B56:I56" si="32">IF(B8=9,1,0)</f>
        <v>0</v>
      </c>
      <c r="C56" s="11">
        <f t="shared" si="32"/>
        <v>0</v>
      </c>
      <c r="D56" s="11">
        <f t="shared" si="32"/>
        <v>0</v>
      </c>
      <c r="E56" s="11">
        <f t="shared" si="32"/>
        <v>0</v>
      </c>
      <c r="F56" s="11">
        <f t="shared" si="32"/>
        <v>0</v>
      </c>
      <c r="G56" s="11">
        <f t="shared" si="32"/>
        <v>0</v>
      </c>
      <c r="H56" s="11">
        <f t="shared" si="32"/>
        <v>0</v>
      </c>
      <c r="I56" s="11">
        <f t="shared" si="32"/>
        <v>0</v>
      </c>
      <c r="J56" s="17"/>
    </row>
    <row r="57" spans="1:11">
      <c r="A57" s="10" t="s">
        <v>70</v>
      </c>
      <c r="B57" s="11">
        <f t="shared" ref="B57:I57" si="33">IF(B9=9,1,0)</f>
        <v>0</v>
      </c>
      <c r="C57" s="11">
        <f t="shared" si="33"/>
        <v>0</v>
      </c>
      <c r="D57" s="11">
        <f t="shared" si="33"/>
        <v>0</v>
      </c>
      <c r="E57" s="11">
        <f t="shared" si="33"/>
        <v>0</v>
      </c>
      <c r="F57" s="11">
        <f t="shared" si="33"/>
        <v>0</v>
      </c>
      <c r="G57" s="11">
        <f t="shared" si="33"/>
        <v>0</v>
      </c>
      <c r="H57" s="11">
        <f t="shared" si="33"/>
        <v>0</v>
      </c>
      <c r="I57" s="11">
        <f t="shared" si="33"/>
        <v>0</v>
      </c>
      <c r="J57" s="17"/>
    </row>
    <row r="58" spans="1:11">
      <c r="A58" s="10" t="s">
        <v>71</v>
      </c>
      <c r="B58" s="11">
        <f t="shared" ref="B58:I58" si="34">IF(B10=9,1,0)</f>
        <v>0</v>
      </c>
      <c r="C58" s="11">
        <f t="shared" si="34"/>
        <v>0</v>
      </c>
      <c r="D58" s="11">
        <f t="shared" si="34"/>
        <v>0</v>
      </c>
      <c r="E58" s="11">
        <f t="shared" si="34"/>
        <v>0</v>
      </c>
      <c r="F58" s="11">
        <f t="shared" si="34"/>
        <v>0</v>
      </c>
      <c r="G58" s="11">
        <f t="shared" si="34"/>
        <v>0</v>
      </c>
      <c r="H58" s="11">
        <f t="shared" si="34"/>
        <v>0</v>
      </c>
      <c r="I58" s="11">
        <f t="shared" si="34"/>
        <v>0</v>
      </c>
      <c r="J58" s="17"/>
    </row>
    <row r="59" spans="1:11">
      <c r="A59" s="10" t="s">
        <v>72</v>
      </c>
      <c r="B59" s="11">
        <f t="shared" ref="B59:I59" si="35">IF(B11=9,1,0)</f>
        <v>0</v>
      </c>
      <c r="C59" s="11">
        <f t="shared" si="35"/>
        <v>0</v>
      </c>
      <c r="D59" s="11">
        <f t="shared" si="35"/>
        <v>0</v>
      </c>
      <c r="E59" s="11">
        <f t="shared" si="35"/>
        <v>0</v>
      </c>
      <c r="F59" s="11">
        <f t="shared" si="35"/>
        <v>0</v>
      </c>
      <c r="G59" s="11">
        <f t="shared" si="35"/>
        <v>0</v>
      </c>
      <c r="H59" s="11">
        <f t="shared" si="35"/>
        <v>0</v>
      </c>
      <c r="I59" s="11">
        <f t="shared" si="35"/>
        <v>0</v>
      </c>
      <c r="J59" s="17"/>
    </row>
    <row r="60" spans="1:11">
      <c r="A60" s="10" t="s">
        <v>73</v>
      </c>
      <c r="B60" s="11">
        <f t="shared" ref="B60:I60" si="36">IF(B12=9,1,0)</f>
        <v>0</v>
      </c>
      <c r="C60" s="11">
        <f t="shared" si="36"/>
        <v>0</v>
      </c>
      <c r="D60" s="11">
        <f t="shared" si="36"/>
        <v>0</v>
      </c>
      <c r="E60" s="11">
        <f t="shared" si="36"/>
        <v>0</v>
      </c>
      <c r="F60" s="11">
        <f t="shared" si="36"/>
        <v>0</v>
      </c>
      <c r="G60" s="11">
        <f t="shared" si="36"/>
        <v>0</v>
      </c>
      <c r="H60" s="11">
        <f t="shared" si="36"/>
        <v>0</v>
      </c>
      <c r="I60" s="11">
        <f t="shared" si="36"/>
        <v>0</v>
      </c>
      <c r="J60" s="17"/>
    </row>
    <row r="61" spans="1:11">
      <c r="A61" s="10" t="s">
        <v>67</v>
      </c>
      <c r="B61" s="11">
        <f t="shared" ref="B61:I61" si="37">IF(B13=9,1,0)</f>
        <v>0</v>
      </c>
      <c r="C61" s="11">
        <f t="shared" si="37"/>
        <v>0</v>
      </c>
      <c r="D61" s="11">
        <f t="shared" si="37"/>
        <v>0</v>
      </c>
      <c r="E61" s="11">
        <f t="shared" si="37"/>
        <v>0</v>
      </c>
      <c r="F61" s="11">
        <f t="shared" si="37"/>
        <v>0</v>
      </c>
      <c r="G61" s="11">
        <f t="shared" si="37"/>
        <v>0</v>
      </c>
      <c r="H61" s="11">
        <f t="shared" si="37"/>
        <v>0</v>
      </c>
      <c r="I61" s="11">
        <f t="shared" si="37"/>
        <v>0</v>
      </c>
      <c r="J61" s="17"/>
    </row>
    <row r="62" spans="1:11">
      <c r="A62" s="12" t="s">
        <v>75</v>
      </c>
      <c r="B62" s="13">
        <f>SUM(B50:B61)</f>
        <v>0</v>
      </c>
      <c r="C62" s="13">
        <f t="shared" ref="C62:I62" si="38">SUM(C50:C61)</f>
        <v>0</v>
      </c>
      <c r="D62" s="13">
        <f t="shared" si="38"/>
        <v>0</v>
      </c>
      <c r="E62" s="13">
        <f t="shared" si="38"/>
        <v>0</v>
      </c>
      <c r="F62" s="13">
        <f t="shared" si="38"/>
        <v>0</v>
      </c>
      <c r="G62" s="13">
        <f t="shared" si="38"/>
        <v>0</v>
      </c>
      <c r="H62" s="13">
        <f t="shared" si="38"/>
        <v>0</v>
      </c>
      <c r="I62" s="13">
        <f t="shared" si="38"/>
        <v>0</v>
      </c>
      <c r="J62" s="17"/>
    </row>
    <row r="63" spans="1:11">
      <c r="A63" s="12" t="s">
        <v>74</v>
      </c>
      <c r="B63" s="13">
        <f>IF(B62=3,1,IF(B62=4,3,IF(B62=5,5,IF(B62&gt;5,6,0))))</f>
        <v>0</v>
      </c>
      <c r="C63" s="13">
        <f t="shared" ref="C63:I63" si="39">IF(C62=3,1,IF(C62=4,3,IF(C62=5,5,IF(C62&gt;5,6,0))))</f>
        <v>0</v>
      </c>
      <c r="D63" s="13">
        <f t="shared" si="39"/>
        <v>0</v>
      </c>
      <c r="E63" s="13">
        <f t="shared" si="39"/>
        <v>0</v>
      </c>
      <c r="F63" s="13">
        <f t="shared" si="39"/>
        <v>0</v>
      </c>
      <c r="G63" s="13">
        <f t="shared" si="39"/>
        <v>0</v>
      </c>
      <c r="H63" s="13">
        <f t="shared" si="39"/>
        <v>0</v>
      </c>
      <c r="I63" s="13">
        <f t="shared" si="39"/>
        <v>0</v>
      </c>
      <c r="J63" s="17">
        <f>SUM(B63:I63)</f>
        <v>0</v>
      </c>
      <c r="K63" s="2">
        <f>IF(J63&gt;=6,2,0)</f>
        <v>0</v>
      </c>
    </row>
    <row r="64" spans="1:11">
      <c r="A64" s="10" t="s">
        <v>76</v>
      </c>
      <c r="B64" s="11">
        <f>IF(B2=11,0.5,0)</f>
        <v>0</v>
      </c>
      <c r="C64" s="11">
        <f t="shared" ref="C64:I64" si="40">IF(C2=11,0.5,0)</f>
        <v>0</v>
      </c>
      <c r="D64" s="11">
        <f t="shared" si="40"/>
        <v>0</v>
      </c>
      <c r="E64" s="11">
        <f t="shared" si="40"/>
        <v>0</v>
      </c>
      <c r="F64" s="11">
        <f t="shared" si="40"/>
        <v>0</v>
      </c>
      <c r="G64" s="11">
        <f t="shared" si="40"/>
        <v>0</v>
      </c>
      <c r="H64" s="11">
        <f t="shared" si="40"/>
        <v>0</v>
      </c>
      <c r="I64" s="11">
        <f t="shared" si="40"/>
        <v>0</v>
      </c>
      <c r="J64" s="15"/>
    </row>
    <row r="65" spans="1:11">
      <c r="A65" s="10" t="s">
        <v>77</v>
      </c>
      <c r="B65" s="11">
        <f t="shared" ref="B65:I65" si="41">IF(B3=11,0.5,0)</f>
        <v>0</v>
      </c>
      <c r="C65" s="11">
        <f t="shared" si="41"/>
        <v>0</v>
      </c>
      <c r="D65" s="11">
        <f t="shared" si="41"/>
        <v>0</v>
      </c>
      <c r="E65" s="11">
        <f t="shared" si="41"/>
        <v>0</v>
      </c>
      <c r="F65" s="11">
        <f t="shared" si="41"/>
        <v>0</v>
      </c>
      <c r="G65" s="11">
        <f t="shared" si="41"/>
        <v>0</v>
      </c>
      <c r="H65" s="11">
        <f t="shared" si="41"/>
        <v>0</v>
      </c>
      <c r="I65" s="11">
        <f t="shared" si="41"/>
        <v>0</v>
      </c>
      <c r="J65" s="15"/>
    </row>
    <row r="66" spans="1:11">
      <c r="A66" s="10" t="s">
        <v>78</v>
      </c>
      <c r="B66" s="11">
        <f t="shared" ref="B66:I66" si="42">IF(B4=11,0.5,0)</f>
        <v>0</v>
      </c>
      <c r="C66" s="11">
        <f t="shared" si="42"/>
        <v>0</v>
      </c>
      <c r="D66" s="11">
        <f t="shared" si="42"/>
        <v>0</v>
      </c>
      <c r="E66" s="11">
        <f t="shared" si="42"/>
        <v>0</v>
      </c>
      <c r="F66" s="11">
        <f t="shared" si="42"/>
        <v>0</v>
      </c>
      <c r="G66" s="11">
        <f t="shared" si="42"/>
        <v>0</v>
      </c>
      <c r="H66" s="11">
        <f t="shared" si="42"/>
        <v>0</v>
      </c>
      <c r="I66" s="11">
        <f t="shared" si="42"/>
        <v>0</v>
      </c>
      <c r="J66" s="15"/>
    </row>
    <row r="67" spans="1:11">
      <c r="A67" s="10" t="s">
        <v>79</v>
      </c>
      <c r="B67" s="11">
        <f t="shared" ref="B67:I67" si="43">IF(B5=11,0.5,0)</f>
        <v>0</v>
      </c>
      <c r="C67" s="11">
        <f t="shared" si="43"/>
        <v>0</v>
      </c>
      <c r="D67" s="11">
        <f t="shared" si="43"/>
        <v>0</v>
      </c>
      <c r="E67" s="11">
        <f t="shared" si="43"/>
        <v>0</v>
      </c>
      <c r="F67" s="11">
        <f t="shared" si="43"/>
        <v>0</v>
      </c>
      <c r="G67" s="11">
        <f t="shared" si="43"/>
        <v>0</v>
      </c>
      <c r="H67" s="11">
        <f t="shared" si="43"/>
        <v>0</v>
      </c>
      <c r="I67" s="11">
        <f t="shared" si="43"/>
        <v>0</v>
      </c>
      <c r="J67" s="15"/>
    </row>
    <row r="68" spans="1:11">
      <c r="A68" s="10" t="s">
        <v>80</v>
      </c>
      <c r="B68" s="11">
        <f t="shared" ref="B68:I68" si="44">IF(B6=11,0.5,0)</f>
        <v>0</v>
      </c>
      <c r="C68" s="11">
        <f t="shared" si="44"/>
        <v>0</v>
      </c>
      <c r="D68" s="11">
        <f t="shared" si="44"/>
        <v>0</v>
      </c>
      <c r="E68" s="11">
        <f t="shared" si="44"/>
        <v>0</v>
      </c>
      <c r="F68" s="11">
        <f t="shared" si="44"/>
        <v>0</v>
      </c>
      <c r="G68" s="11">
        <f t="shared" si="44"/>
        <v>0</v>
      </c>
      <c r="H68" s="11">
        <f t="shared" si="44"/>
        <v>0</v>
      </c>
      <c r="I68" s="11">
        <f t="shared" si="44"/>
        <v>0</v>
      </c>
      <c r="J68" s="15"/>
    </row>
    <row r="69" spans="1:11">
      <c r="A69" s="6" t="s">
        <v>82</v>
      </c>
      <c r="B69" s="7">
        <f>IF(SUM(B64:B68)&gt;=1,1,0)</f>
        <v>0</v>
      </c>
      <c r="C69" s="7">
        <f t="shared" ref="C69:I69" si="45">IF(SUM(C64:C68)&gt;=1,1,0)</f>
        <v>0</v>
      </c>
      <c r="D69" s="7">
        <f t="shared" si="45"/>
        <v>0</v>
      </c>
      <c r="E69" s="7">
        <f t="shared" si="45"/>
        <v>0</v>
      </c>
      <c r="F69" s="7">
        <f t="shared" si="45"/>
        <v>0</v>
      </c>
      <c r="G69" s="7">
        <f t="shared" si="45"/>
        <v>0</v>
      </c>
      <c r="H69" s="7">
        <f t="shared" si="45"/>
        <v>0</v>
      </c>
      <c r="I69" s="7">
        <f t="shared" si="45"/>
        <v>0</v>
      </c>
      <c r="J69" s="15"/>
    </row>
    <row r="70" spans="1:11">
      <c r="A70" s="6" t="s">
        <v>84</v>
      </c>
      <c r="B70" s="7">
        <f t="shared" ref="B70:E70" si="46">IF(B71=1,SUM(B71+B69),B69)</f>
        <v>0</v>
      </c>
      <c r="C70" s="7">
        <f t="shared" si="46"/>
        <v>0</v>
      </c>
      <c r="D70" s="7">
        <f t="shared" si="46"/>
        <v>0</v>
      </c>
      <c r="E70" s="7">
        <f t="shared" si="46"/>
        <v>0</v>
      </c>
      <c r="F70" s="7">
        <f>IF(F71=1,SUM(F71+F69),F69)</f>
        <v>0</v>
      </c>
      <c r="G70" s="7">
        <f t="shared" ref="G70:I70" si="47">IF(G71=1,SUM(G71+G69),G69)</f>
        <v>0</v>
      </c>
      <c r="H70" s="7">
        <f t="shared" si="47"/>
        <v>0</v>
      </c>
      <c r="I70" s="7">
        <f t="shared" si="47"/>
        <v>0</v>
      </c>
      <c r="J70" s="15">
        <f>IF(SUM(B70:I70)&gt;=2,2,SUM(B70:I70))</f>
        <v>0</v>
      </c>
      <c r="K70" s="17"/>
    </row>
    <row r="71" spans="1:11">
      <c r="A71" s="6" t="s">
        <v>85</v>
      </c>
      <c r="B71" s="7">
        <f>IF(SUM(B72:B78)&gt;=1,1,0)</f>
        <v>0</v>
      </c>
      <c r="C71" s="7">
        <f t="shared" ref="C71:I71" si="48">SUM(C72:C78)</f>
        <v>0</v>
      </c>
      <c r="D71" s="7">
        <f t="shared" si="48"/>
        <v>0</v>
      </c>
      <c r="E71" s="7">
        <f t="shared" si="48"/>
        <v>0</v>
      </c>
      <c r="F71" s="7">
        <f t="shared" si="48"/>
        <v>0</v>
      </c>
      <c r="G71" s="7">
        <f t="shared" si="48"/>
        <v>0</v>
      </c>
      <c r="H71" s="7">
        <f t="shared" si="48"/>
        <v>0</v>
      </c>
      <c r="I71" s="7">
        <f t="shared" si="48"/>
        <v>0</v>
      </c>
      <c r="J71" s="15"/>
    </row>
    <row r="72" spans="1:11">
      <c r="A72" s="6" t="s">
        <v>81</v>
      </c>
      <c r="B72" s="7">
        <f>IF(B7=12,1,0)</f>
        <v>0</v>
      </c>
      <c r="C72" s="7">
        <f t="shared" ref="C72:I72" si="49">IF(C7=12,1,0)</f>
        <v>0</v>
      </c>
      <c r="D72" s="7">
        <f t="shared" si="49"/>
        <v>0</v>
      </c>
      <c r="E72" s="7">
        <f t="shared" si="49"/>
        <v>0</v>
      </c>
      <c r="F72" s="7">
        <f t="shared" si="49"/>
        <v>0</v>
      </c>
      <c r="G72" s="7">
        <f t="shared" si="49"/>
        <v>0</v>
      </c>
      <c r="H72" s="7">
        <f t="shared" si="49"/>
        <v>0</v>
      </c>
      <c r="I72" s="7">
        <f t="shared" si="49"/>
        <v>0</v>
      </c>
      <c r="J72" s="15"/>
    </row>
    <row r="73" spans="1:11">
      <c r="A73" s="6" t="s">
        <v>83</v>
      </c>
      <c r="B73" s="7">
        <f t="shared" ref="B73:I73" si="50">IF(B8=12,1,0)</f>
        <v>0</v>
      </c>
      <c r="C73" s="7">
        <f t="shared" si="50"/>
        <v>0</v>
      </c>
      <c r="D73" s="7">
        <f t="shared" si="50"/>
        <v>0</v>
      </c>
      <c r="E73" s="7">
        <f t="shared" si="50"/>
        <v>0</v>
      </c>
      <c r="F73" s="7">
        <f t="shared" si="50"/>
        <v>0</v>
      </c>
      <c r="G73" s="7">
        <f t="shared" si="50"/>
        <v>0</v>
      </c>
      <c r="H73" s="7">
        <f t="shared" si="50"/>
        <v>0</v>
      </c>
      <c r="I73" s="7">
        <f t="shared" si="50"/>
        <v>0</v>
      </c>
      <c r="J73" s="15"/>
    </row>
    <row r="74" spans="1:11">
      <c r="A74" s="6" t="s">
        <v>86</v>
      </c>
      <c r="B74" s="7">
        <f t="shared" ref="B74:I74" si="51">IF(B9=12,1,0)</f>
        <v>0</v>
      </c>
      <c r="C74" s="7">
        <f t="shared" si="51"/>
        <v>0</v>
      </c>
      <c r="D74" s="7">
        <f t="shared" si="51"/>
        <v>0</v>
      </c>
      <c r="E74" s="7">
        <f t="shared" si="51"/>
        <v>0</v>
      </c>
      <c r="F74" s="7">
        <f t="shared" si="51"/>
        <v>0</v>
      </c>
      <c r="G74" s="7">
        <f t="shared" si="51"/>
        <v>0</v>
      </c>
      <c r="H74" s="7">
        <f t="shared" si="51"/>
        <v>0</v>
      </c>
      <c r="I74" s="7">
        <f t="shared" si="51"/>
        <v>0</v>
      </c>
      <c r="J74" s="15"/>
    </row>
    <row r="75" spans="1:11">
      <c r="A75" s="6" t="s">
        <v>87</v>
      </c>
      <c r="B75" s="7">
        <f t="shared" ref="B75:I75" si="52">IF(B10=12,1,0)</f>
        <v>0</v>
      </c>
      <c r="C75" s="7">
        <f t="shared" si="52"/>
        <v>0</v>
      </c>
      <c r="D75" s="7">
        <f t="shared" si="52"/>
        <v>0</v>
      </c>
      <c r="E75" s="7">
        <f t="shared" si="52"/>
        <v>0</v>
      </c>
      <c r="F75" s="7">
        <f t="shared" si="52"/>
        <v>0</v>
      </c>
      <c r="G75" s="7">
        <f t="shared" si="52"/>
        <v>0</v>
      </c>
      <c r="H75" s="7">
        <f t="shared" si="52"/>
        <v>0</v>
      </c>
      <c r="I75" s="7">
        <f t="shared" si="52"/>
        <v>0</v>
      </c>
      <c r="J75" s="15"/>
    </row>
    <row r="76" spans="1:11">
      <c r="A76" s="6" t="s">
        <v>88</v>
      </c>
      <c r="B76" s="7">
        <f t="shared" ref="B76:I76" si="53">IF(B11=12,1,0)</f>
        <v>0</v>
      </c>
      <c r="C76" s="7">
        <f t="shared" si="53"/>
        <v>0</v>
      </c>
      <c r="D76" s="7">
        <f t="shared" si="53"/>
        <v>0</v>
      </c>
      <c r="E76" s="7">
        <f t="shared" si="53"/>
        <v>0</v>
      </c>
      <c r="F76" s="7">
        <f t="shared" si="53"/>
        <v>0</v>
      </c>
      <c r="G76" s="7">
        <f t="shared" si="53"/>
        <v>0</v>
      </c>
      <c r="H76" s="7">
        <f t="shared" si="53"/>
        <v>0</v>
      </c>
      <c r="I76" s="7">
        <f t="shared" si="53"/>
        <v>0</v>
      </c>
      <c r="J76" s="15"/>
    </row>
    <row r="77" spans="1:11">
      <c r="A77" s="6" t="s">
        <v>89</v>
      </c>
      <c r="B77" s="7">
        <f t="shared" ref="B77:I77" si="54">IF(B12=12,1,0)</f>
        <v>0</v>
      </c>
      <c r="C77" s="7">
        <f t="shared" si="54"/>
        <v>0</v>
      </c>
      <c r="D77" s="7">
        <f t="shared" si="54"/>
        <v>0</v>
      </c>
      <c r="E77" s="7">
        <f t="shared" si="54"/>
        <v>0</v>
      </c>
      <c r="F77" s="7">
        <f t="shared" si="54"/>
        <v>0</v>
      </c>
      <c r="G77" s="7">
        <f t="shared" si="54"/>
        <v>0</v>
      </c>
      <c r="H77" s="7">
        <f t="shared" si="54"/>
        <v>0</v>
      </c>
      <c r="I77" s="7">
        <f t="shared" si="54"/>
        <v>0</v>
      </c>
      <c r="J77" s="15"/>
    </row>
    <row r="78" spans="1:11">
      <c r="A78" s="6" t="s">
        <v>90</v>
      </c>
      <c r="B78" s="7">
        <f t="shared" ref="B78:I78" si="55">IF(B13=12,1,0)</f>
        <v>0</v>
      </c>
      <c r="C78" s="7">
        <f t="shared" si="55"/>
        <v>0</v>
      </c>
      <c r="D78" s="7">
        <f t="shared" si="55"/>
        <v>0</v>
      </c>
      <c r="E78" s="7">
        <f t="shared" si="55"/>
        <v>0</v>
      </c>
      <c r="F78" s="7">
        <f t="shared" si="55"/>
        <v>0</v>
      </c>
      <c r="G78" s="7">
        <f t="shared" si="55"/>
        <v>0</v>
      </c>
      <c r="H78" s="7">
        <f t="shared" si="55"/>
        <v>0</v>
      </c>
      <c r="I78" s="7">
        <f t="shared" si="55"/>
        <v>0</v>
      </c>
      <c r="J78" s="15"/>
    </row>
    <row r="79" spans="1:11">
      <c r="A79" s="10" t="s">
        <v>93</v>
      </c>
      <c r="B79" s="11">
        <f>IF(B2=13,2,0)</f>
        <v>0</v>
      </c>
      <c r="C79" s="11">
        <f t="shared" ref="C79:I79" si="56">IF(C2=13,2,0)</f>
        <v>0</v>
      </c>
      <c r="D79" s="11">
        <f t="shared" si="56"/>
        <v>0</v>
      </c>
      <c r="E79" s="11">
        <f t="shared" si="56"/>
        <v>0</v>
      </c>
      <c r="F79" s="11">
        <f t="shared" si="56"/>
        <v>0</v>
      </c>
      <c r="G79" s="11">
        <f t="shared" si="56"/>
        <v>0</v>
      </c>
      <c r="H79" s="11">
        <f t="shared" si="56"/>
        <v>0</v>
      </c>
      <c r="I79" s="11">
        <f t="shared" si="56"/>
        <v>0</v>
      </c>
      <c r="J79" s="18"/>
    </row>
    <row r="80" spans="1:11">
      <c r="A80" s="10" t="s">
        <v>92</v>
      </c>
      <c r="B80" s="11">
        <f t="shared" ref="B80:I80" si="57">IF(B3=13,2,0)</f>
        <v>0</v>
      </c>
      <c r="C80" s="11">
        <f t="shared" si="57"/>
        <v>0</v>
      </c>
      <c r="D80" s="11">
        <f t="shared" si="57"/>
        <v>0</v>
      </c>
      <c r="E80" s="11">
        <f t="shared" si="57"/>
        <v>0</v>
      </c>
      <c r="F80" s="11">
        <f t="shared" si="57"/>
        <v>0</v>
      </c>
      <c r="G80" s="11">
        <f t="shared" si="57"/>
        <v>0</v>
      </c>
      <c r="H80" s="11">
        <f t="shared" si="57"/>
        <v>0</v>
      </c>
      <c r="I80" s="11">
        <f t="shared" si="57"/>
        <v>0</v>
      </c>
      <c r="J80" s="18"/>
    </row>
    <row r="81" spans="1:10">
      <c r="A81" s="10" t="s">
        <v>94</v>
      </c>
      <c r="B81" s="11">
        <f t="shared" ref="B81:I81" si="58">IF(B4=13,2,0)</f>
        <v>0</v>
      </c>
      <c r="C81" s="11">
        <f t="shared" si="58"/>
        <v>0</v>
      </c>
      <c r="D81" s="11">
        <f t="shared" si="58"/>
        <v>0</v>
      </c>
      <c r="E81" s="11">
        <f t="shared" si="58"/>
        <v>0</v>
      </c>
      <c r="F81" s="11">
        <f t="shared" si="58"/>
        <v>0</v>
      </c>
      <c r="G81" s="11">
        <f t="shared" si="58"/>
        <v>0</v>
      </c>
      <c r="H81" s="11">
        <f t="shared" si="58"/>
        <v>0</v>
      </c>
      <c r="I81" s="11">
        <f t="shared" si="58"/>
        <v>0</v>
      </c>
      <c r="J81" s="18"/>
    </row>
    <row r="82" spans="1:10">
      <c r="A82" s="10" t="s">
        <v>95</v>
      </c>
      <c r="B82" s="11">
        <f t="shared" ref="B82:I82" si="59">IF(B5=13,2,0)</f>
        <v>0</v>
      </c>
      <c r="C82" s="11">
        <f t="shared" si="59"/>
        <v>0</v>
      </c>
      <c r="D82" s="11">
        <f t="shared" si="59"/>
        <v>0</v>
      </c>
      <c r="E82" s="11">
        <f t="shared" si="59"/>
        <v>0</v>
      </c>
      <c r="F82" s="11">
        <f t="shared" si="59"/>
        <v>0</v>
      </c>
      <c r="G82" s="11">
        <f t="shared" si="59"/>
        <v>0</v>
      </c>
      <c r="H82" s="11">
        <f t="shared" si="59"/>
        <v>0</v>
      </c>
      <c r="I82" s="11">
        <f t="shared" si="59"/>
        <v>0</v>
      </c>
      <c r="J82" s="18"/>
    </row>
    <row r="83" spans="1:10">
      <c r="A83" s="10" t="s">
        <v>96</v>
      </c>
      <c r="B83" s="11">
        <f t="shared" ref="B83:I83" si="60">IF(B6=13,2,0)</f>
        <v>0</v>
      </c>
      <c r="C83" s="11">
        <f t="shared" si="60"/>
        <v>0</v>
      </c>
      <c r="D83" s="11">
        <f t="shared" si="60"/>
        <v>0</v>
      </c>
      <c r="E83" s="11">
        <f t="shared" si="60"/>
        <v>0</v>
      </c>
      <c r="F83" s="11">
        <f t="shared" si="60"/>
        <v>0</v>
      </c>
      <c r="G83" s="11">
        <f t="shared" si="60"/>
        <v>0</v>
      </c>
      <c r="H83" s="11">
        <f t="shared" si="60"/>
        <v>0</v>
      </c>
      <c r="I83" s="11">
        <f t="shared" si="60"/>
        <v>0</v>
      </c>
      <c r="J83" s="18"/>
    </row>
    <row r="84" spans="1:10">
      <c r="A84" s="22" t="s">
        <v>107</v>
      </c>
      <c r="B84" s="23">
        <f t="shared" ref="B84:I84" si="61">SUM(B79:B83)</f>
        <v>0</v>
      </c>
      <c r="C84" s="23">
        <f t="shared" si="61"/>
        <v>0</v>
      </c>
      <c r="D84" s="23">
        <f t="shared" si="61"/>
        <v>0</v>
      </c>
      <c r="E84" s="23">
        <f t="shared" si="61"/>
        <v>0</v>
      </c>
      <c r="F84" s="23">
        <f t="shared" si="61"/>
        <v>0</v>
      </c>
      <c r="G84" s="23">
        <f t="shared" si="61"/>
        <v>0</v>
      </c>
      <c r="H84" s="23">
        <f t="shared" si="61"/>
        <v>0</v>
      </c>
      <c r="I84" s="23">
        <f t="shared" si="61"/>
        <v>0</v>
      </c>
      <c r="J84" s="18"/>
    </row>
    <row r="85" spans="1:10">
      <c r="A85" s="22" t="s">
        <v>108</v>
      </c>
      <c r="B85" s="23">
        <f t="shared" ref="B85:I85" si="62">IF(B84&gt;=2,1,0)</f>
        <v>0</v>
      </c>
      <c r="C85" s="23">
        <f t="shared" si="62"/>
        <v>0</v>
      </c>
      <c r="D85" s="23">
        <f t="shared" si="62"/>
        <v>0</v>
      </c>
      <c r="E85" s="23">
        <f t="shared" si="62"/>
        <v>0</v>
      </c>
      <c r="F85" s="23">
        <f t="shared" si="62"/>
        <v>0</v>
      </c>
      <c r="G85" s="23">
        <f t="shared" si="62"/>
        <v>0</v>
      </c>
      <c r="H85" s="23">
        <f t="shared" si="62"/>
        <v>0</v>
      </c>
      <c r="I85" s="23">
        <f t="shared" si="62"/>
        <v>0</v>
      </c>
      <c r="J85" s="24">
        <f>IF(SUM(B85+C85+D85+E85+F85+G85+H85+I85)=0,0,SUM((B85+C85+D85+E85+F85+G85+H85+I85)-1))</f>
        <v>0</v>
      </c>
    </row>
    <row r="86" spans="1:10">
      <c r="A86" s="22" t="s">
        <v>109</v>
      </c>
      <c r="B86" s="23">
        <f>SUM(B84)</f>
        <v>0</v>
      </c>
      <c r="C86" s="23">
        <f>SUM(C84+$J$85)</f>
        <v>0</v>
      </c>
      <c r="D86" s="23">
        <f t="shared" ref="D86:I86" si="63">SUM(D84+$J$85)</f>
        <v>0</v>
      </c>
      <c r="E86" s="23">
        <f t="shared" si="63"/>
        <v>0</v>
      </c>
      <c r="F86" s="23">
        <f t="shared" si="63"/>
        <v>0</v>
      </c>
      <c r="G86" s="23">
        <f t="shared" si="63"/>
        <v>0</v>
      </c>
      <c r="H86" s="23">
        <f t="shared" si="63"/>
        <v>0</v>
      </c>
      <c r="I86" s="23">
        <f t="shared" si="63"/>
        <v>0</v>
      </c>
      <c r="J86" s="18"/>
    </row>
    <row r="87" spans="1:10">
      <c r="A87" s="10" t="s">
        <v>98</v>
      </c>
      <c r="B87" s="11">
        <f>IF(B7=14,1,0)</f>
        <v>0</v>
      </c>
      <c r="C87" s="11">
        <f t="shared" ref="C87:I87" si="64">IF(C7=14,1,0)</f>
        <v>0</v>
      </c>
      <c r="D87" s="11">
        <f t="shared" si="64"/>
        <v>0</v>
      </c>
      <c r="E87" s="11">
        <f t="shared" si="64"/>
        <v>0</v>
      </c>
      <c r="F87" s="11">
        <f t="shared" si="64"/>
        <v>0</v>
      </c>
      <c r="G87" s="11">
        <f t="shared" si="64"/>
        <v>0</v>
      </c>
      <c r="H87" s="11">
        <f t="shared" si="64"/>
        <v>0</v>
      </c>
      <c r="I87" s="11">
        <f t="shared" si="64"/>
        <v>0</v>
      </c>
      <c r="J87" s="18"/>
    </row>
    <row r="88" spans="1:10">
      <c r="A88" s="10" t="s">
        <v>99</v>
      </c>
      <c r="B88" s="11">
        <f t="shared" ref="B88:I88" si="65">IF(B8=14,1,0)</f>
        <v>0</v>
      </c>
      <c r="C88" s="11">
        <f t="shared" si="65"/>
        <v>0</v>
      </c>
      <c r="D88" s="11">
        <f t="shared" si="65"/>
        <v>0</v>
      </c>
      <c r="E88" s="11">
        <f t="shared" si="65"/>
        <v>0</v>
      </c>
      <c r="F88" s="11">
        <f t="shared" si="65"/>
        <v>0</v>
      </c>
      <c r="G88" s="11">
        <f t="shared" si="65"/>
        <v>0</v>
      </c>
      <c r="H88" s="11">
        <f t="shared" si="65"/>
        <v>0</v>
      </c>
      <c r="I88" s="11">
        <f t="shared" si="65"/>
        <v>0</v>
      </c>
      <c r="J88" s="18"/>
    </row>
    <row r="89" spans="1:10">
      <c r="A89" s="10" t="s">
        <v>100</v>
      </c>
      <c r="B89" s="11">
        <f t="shared" ref="B89:I89" si="66">IF(B9=14,1,0)</f>
        <v>0</v>
      </c>
      <c r="C89" s="11">
        <f t="shared" si="66"/>
        <v>0</v>
      </c>
      <c r="D89" s="11">
        <f t="shared" si="66"/>
        <v>0</v>
      </c>
      <c r="E89" s="11">
        <f t="shared" si="66"/>
        <v>0</v>
      </c>
      <c r="F89" s="11">
        <f t="shared" si="66"/>
        <v>0</v>
      </c>
      <c r="G89" s="11">
        <f t="shared" si="66"/>
        <v>0</v>
      </c>
      <c r="H89" s="11">
        <f t="shared" si="66"/>
        <v>0</v>
      </c>
      <c r="I89" s="11">
        <f t="shared" si="66"/>
        <v>0</v>
      </c>
      <c r="J89" s="18"/>
    </row>
    <row r="90" spans="1:10">
      <c r="A90" s="10" t="s">
        <v>101</v>
      </c>
      <c r="B90" s="11">
        <f t="shared" ref="B90:I90" si="67">IF(B10=14,1,0)</f>
        <v>0</v>
      </c>
      <c r="C90" s="11">
        <f t="shared" si="67"/>
        <v>0</v>
      </c>
      <c r="D90" s="11">
        <f t="shared" si="67"/>
        <v>0</v>
      </c>
      <c r="E90" s="11">
        <f t="shared" si="67"/>
        <v>0</v>
      </c>
      <c r="F90" s="11">
        <f t="shared" si="67"/>
        <v>0</v>
      </c>
      <c r="G90" s="11">
        <f t="shared" si="67"/>
        <v>0</v>
      </c>
      <c r="H90" s="11">
        <f t="shared" si="67"/>
        <v>0</v>
      </c>
      <c r="I90" s="11">
        <f t="shared" si="67"/>
        <v>0</v>
      </c>
      <c r="J90" s="18"/>
    </row>
    <row r="91" spans="1:10">
      <c r="A91" s="10" t="s">
        <v>102</v>
      </c>
      <c r="B91" s="11">
        <f t="shared" ref="B91:I91" si="68">IF(B11=14,1,0)</f>
        <v>0</v>
      </c>
      <c r="C91" s="11">
        <f t="shared" si="68"/>
        <v>0</v>
      </c>
      <c r="D91" s="11">
        <f t="shared" si="68"/>
        <v>0</v>
      </c>
      <c r="E91" s="11">
        <f t="shared" si="68"/>
        <v>0</v>
      </c>
      <c r="F91" s="11">
        <f t="shared" si="68"/>
        <v>0</v>
      </c>
      <c r="G91" s="11">
        <f t="shared" si="68"/>
        <v>0</v>
      </c>
      <c r="H91" s="11">
        <f t="shared" si="68"/>
        <v>0</v>
      </c>
      <c r="I91" s="11">
        <f t="shared" si="68"/>
        <v>0</v>
      </c>
      <c r="J91" s="18"/>
    </row>
    <row r="92" spans="1:10">
      <c r="A92" s="10" t="s">
        <v>103</v>
      </c>
      <c r="B92" s="11">
        <f t="shared" ref="B92:I92" si="69">IF(B12=14,1,0)</f>
        <v>0</v>
      </c>
      <c r="C92" s="11">
        <f t="shared" si="69"/>
        <v>0</v>
      </c>
      <c r="D92" s="11">
        <f t="shared" si="69"/>
        <v>0</v>
      </c>
      <c r="E92" s="11">
        <f t="shared" si="69"/>
        <v>0</v>
      </c>
      <c r="F92" s="11">
        <f t="shared" si="69"/>
        <v>0</v>
      </c>
      <c r="G92" s="11">
        <f t="shared" si="69"/>
        <v>0</v>
      </c>
      <c r="H92" s="11">
        <f t="shared" si="69"/>
        <v>0</v>
      </c>
      <c r="I92" s="11">
        <f t="shared" si="69"/>
        <v>0</v>
      </c>
      <c r="J92" s="18"/>
    </row>
    <row r="93" spans="1:10">
      <c r="A93" s="10" t="s">
        <v>104</v>
      </c>
      <c r="B93" s="11">
        <f t="shared" ref="B93:I93" si="70">IF(B13=14,1,0)</f>
        <v>0</v>
      </c>
      <c r="C93" s="11">
        <f t="shared" si="70"/>
        <v>0</v>
      </c>
      <c r="D93" s="11">
        <f t="shared" si="70"/>
        <v>0</v>
      </c>
      <c r="E93" s="11">
        <f t="shared" si="70"/>
        <v>0</v>
      </c>
      <c r="F93" s="11">
        <f t="shared" si="70"/>
        <v>0</v>
      </c>
      <c r="G93" s="11">
        <f t="shared" si="70"/>
        <v>0</v>
      </c>
      <c r="H93" s="11">
        <f t="shared" si="70"/>
        <v>0</v>
      </c>
      <c r="I93" s="11">
        <f t="shared" si="70"/>
        <v>0</v>
      </c>
      <c r="J93" s="18"/>
    </row>
    <row r="94" spans="1:10">
      <c r="A94" s="10" t="s">
        <v>105</v>
      </c>
      <c r="B94" s="11">
        <f t="shared" ref="B94:I94" si="71">IF(B14=14,1,0)</f>
        <v>0</v>
      </c>
      <c r="C94" s="11">
        <f t="shared" si="71"/>
        <v>0</v>
      </c>
      <c r="D94" s="11">
        <f t="shared" si="71"/>
        <v>0</v>
      </c>
      <c r="E94" s="11">
        <f t="shared" si="71"/>
        <v>0</v>
      </c>
      <c r="F94" s="11">
        <f t="shared" si="71"/>
        <v>0</v>
      </c>
      <c r="G94" s="11">
        <f t="shared" si="71"/>
        <v>0</v>
      </c>
      <c r="H94" s="11">
        <f t="shared" si="71"/>
        <v>0</v>
      </c>
      <c r="I94" s="11">
        <f t="shared" si="71"/>
        <v>0</v>
      </c>
      <c r="J94" s="18"/>
    </row>
    <row r="95" spans="1:10">
      <c r="A95" s="10" t="s">
        <v>106</v>
      </c>
      <c r="B95" s="11">
        <f>IF(SUM(B87:B94)&gt;=1,1,0)</f>
        <v>0</v>
      </c>
      <c r="C95" s="11">
        <f>IF(SUM(C87+C88+C89+C90+C91+C92+C93+C94)&gt;=1,SUM(B95+1),B95)</f>
        <v>0</v>
      </c>
      <c r="D95" s="11">
        <f t="shared" ref="D95:I95" si="72">IF(SUM(D87+D88+D89+D90+D91+D92+D93+D94)&gt;=1,SUM(C95+1),C95)</f>
        <v>0</v>
      </c>
      <c r="E95" s="11">
        <f t="shared" si="72"/>
        <v>0</v>
      </c>
      <c r="F95" s="11">
        <f t="shared" si="72"/>
        <v>0</v>
      </c>
      <c r="G95" s="11">
        <f t="shared" si="72"/>
        <v>0</v>
      </c>
      <c r="H95" s="11">
        <f t="shared" si="72"/>
        <v>0</v>
      </c>
      <c r="I95" s="11">
        <f t="shared" si="72"/>
        <v>0</v>
      </c>
      <c r="J95" s="18">
        <f>IF(I95&gt;=3,3,0)</f>
        <v>0</v>
      </c>
    </row>
    <row r="96" spans="1:10">
      <c r="A96" s="20"/>
      <c r="B96" s="21"/>
      <c r="C96" s="21"/>
      <c r="D96" s="21"/>
      <c r="E96" s="21"/>
      <c r="F96" s="21"/>
      <c r="G96" s="21"/>
      <c r="H96" s="21"/>
      <c r="I96" s="21"/>
      <c r="J96" s="15"/>
    </row>
    <row r="97" spans="1:10">
      <c r="A97" s="19"/>
      <c r="B97" s="15"/>
      <c r="C97" s="15"/>
      <c r="D97" s="15"/>
      <c r="E97" s="15"/>
      <c r="F97" s="15"/>
      <c r="G97" s="15"/>
      <c r="H97" s="15"/>
      <c r="I97" s="15"/>
      <c r="J97" s="15"/>
    </row>
    <row r="98" spans="1:10">
      <c r="A98" s="19"/>
      <c r="B98" s="15"/>
      <c r="C98" s="15"/>
      <c r="D98" s="15"/>
      <c r="E98" s="15"/>
      <c r="F98" s="15"/>
      <c r="G98" s="15"/>
      <c r="H98" s="15"/>
      <c r="I98" s="15"/>
      <c r="J98" s="15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Klee</dc:creator>
  <cp:lastModifiedBy>Keith Klee</cp:lastModifiedBy>
  <dcterms:created xsi:type="dcterms:W3CDTF">2014-03-20T19:31:50Z</dcterms:created>
  <dcterms:modified xsi:type="dcterms:W3CDTF">2015-06-09T21:15:32Z</dcterms:modified>
</cp:coreProperties>
</file>